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45" windowWidth="14970" windowHeight="7920" tabRatio="708" activeTab="0"/>
  </bookViews>
  <sheets>
    <sheet name="Gia_nc" sheetId="1" r:id="rId1"/>
    <sheet name="Gia_nh_lieu" sheetId="2" r:id="rId2"/>
  </sheets>
  <externalReferences>
    <externalReference r:id="rId5"/>
  </externalReferences>
  <definedNames>
    <definedName name="__Nii3">'[1]A1.CN'!$M$33</definedName>
    <definedName name="__Nii4">'[1]A1.CN'!$M$37</definedName>
    <definedName name="__Nii5">'[1]A1.CN'!$M$42</definedName>
    <definedName name="__Nii6">'[1]A1.CN'!$M$45</definedName>
    <definedName name="__Nii7">'[1]A1.CN'!$M$46</definedName>
    <definedName name="_Nii2">'[1]A1.CN'!$M$30</definedName>
    <definedName name="_Nii3">'[1]A1.CN'!$M$33</definedName>
    <definedName name="_Nii4">'[1]A1.CN'!$M$37</definedName>
    <definedName name="_Nii5">'[1]A1.CN'!$M$42</definedName>
    <definedName name="_Nii6">'[1]A1.CN'!$M$45</definedName>
    <definedName name="_Nii7">'[1]A1.CN'!$M$46</definedName>
    <definedName name="dien">'[1]DLdauvao'!$D$24</definedName>
    <definedName name="diezel">'[1]DLdauvao'!$D$23</definedName>
    <definedName name="xang">'[1]DLdauvao'!$D$22</definedName>
  </definedNames>
  <calcPr fullCalcOnLoad="1"/>
</workbook>
</file>

<file path=xl/sharedStrings.xml><?xml version="1.0" encoding="utf-8"?>
<sst xmlns="http://schemas.openxmlformats.org/spreadsheetml/2006/main" count="504" uniqueCount="480">
  <si>
    <t>Khu vực
(...%LTT)</t>
  </si>
  <si>
    <t>Điện trưởng, đại phó tàu cuốc; kỹ thuật viên cuốc 1, tàu hút bụng; thuyền phó 2, máy 3 tàu hút bụng; máy 3, kỹ thuật viên cuốc 2 tàu cuốc, tàu hút phun, tàu NV bằng gầu ngoạm, tàu hút, tàu cuốc từ 300m3/h đến dưới 800m3/h</t>
  </si>
  <si>
    <t>Tàu vận tải sông theo nhóm tàu</t>
  </si>
  <si>
    <t>Thợ máy, điện, điện báo</t>
  </si>
  <si>
    <t>Lương phụ (12%LCB)</t>
  </si>
  <si>
    <t>Thu hút
(...%LCB)</t>
  </si>
  <si>
    <t>Thuyền trưởng tàu hút bụng, tàu hút, tàu cuốc từ  800m3/h trở lên</t>
  </si>
  <si>
    <t>Nhóm II</t>
  </si>
  <si>
    <t>Thợ máy, điện, vô tuyến điện</t>
  </si>
  <si>
    <t>LÁI XE</t>
  </si>
  <si>
    <t>Xe tải, xe cẩu từ 3,5 tấn đến dưới 7,5 tấn, xe khách từ 20 ghế đến dưới 40 ghế</t>
  </si>
  <si>
    <t>Tàu vận tải biển</t>
  </si>
  <si>
    <t>Quản trị trưởng, thuỷ thủ trưởng, tàu hút trên 300m3/h, tàu cuốc dưới 300m3/h</t>
  </si>
  <si>
    <t>Mã hiệu</t>
  </si>
  <si>
    <t>Máy 2, kỹ thuật viên cuốc 1, tàu hút dưới 150m3/h</t>
  </si>
  <si>
    <t>Máy 2, kỹ thuật viên cuốc 1, tàu hút trên 300m3/h, tàu cuốc dưới 300m3/h</t>
  </si>
  <si>
    <t>Thuyền trưởng, tàu hút trên 300m3/h, tàu cuốc dưới 300m3/h</t>
  </si>
  <si>
    <t>Máy trưởng, thuyền trưởng tàu cuốc, tàu hút phun, tàu NV bằng gầu ngoạm, tàu hút, tàu cuốc từ  800m3/h trở lên</t>
  </si>
  <si>
    <t>Cấp dưỡng</t>
  </si>
  <si>
    <t>Phục vụ viên</t>
  </si>
  <si>
    <t>Thợ máy, điện nhóm I</t>
  </si>
  <si>
    <t>Điện trưởng, tàu hút trên 300m3/h, tàu cuốc dưới 300m3/h</t>
  </si>
  <si>
    <t>Điện trưởng, đại phó tàu cuốc; kỹ thuật viên cuốc 1, tàu hút bụng; thuyền phó 2, máy 3 tàu hút bụng; máy 3, kỹ thuật viên cuốc 2 tàu cuốc, tàu hút phun, tàu NV bằng gầu ngoạm, tàu hút, tàu cuốc từ 800m3/h trở lên</t>
  </si>
  <si>
    <t>Thợ máy kiêm cơ khí</t>
  </si>
  <si>
    <t>Tàu nạo vét biển</t>
  </si>
  <si>
    <t>Máy 3, kỹ thuật viên cuốc 2, tàu hút trên 300m3/h, tàu cuốc dưới 300m3/h</t>
  </si>
  <si>
    <t>THỢ LẶN</t>
  </si>
  <si>
    <t>Bảng lương thuyền viên và Công nhân viên tàu công trình, tàu trục vớt và cứu hộ, tàu thay thả phao, tàu tìm kiếm cứu nạn hàng hải</t>
  </si>
  <si>
    <t>Các phụ cấp</t>
  </si>
  <si>
    <t>Thuyền phó 2 tàu cuốc, kỹ thuật viên cuốc 2 tàu hút; thuyền phó 3, máy 4 tàu hút bụng; máy 3, kỹ thuật viên cuốc 3 tàu cuốc, tàu hút phun, tàu NV bằng gầu ngoạm, tàu hút, tàu cuốc từ 800m3/h trở lên</t>
  </si>
  <si>
    <t>Thuyền trưởng tàu hút bụng, tàu hút, tàu cuốc từ 300m3/h đến dưới 800m3/h</t>
  </si>
  <si>
    <t>Máy trưởng, tàu hút trên 300m3/h, tàu cuốc dưới 300m3/h</t>
  </si>
  <si>
    <t>Xe tải, xe cẩu từ 16,5 tấn đến dưới 25 tấn, xe khách từ 60 ghế đến dưới 80 ghế</t>
  </si>
  <si>
    <t>Máy 3, kỹ thuật viên cuốc 2, tàu hút từ 150m3/h đến 300m3/h</t>
  </si>
  <si>
    <t>Xe tải, xe cẩu từ 7,5 tấn đến dưới 16,5 tấn, xe khách từ 40 ghế đến dưới 60 ghế</t>
  </si>
  <si>
    <t>CP khoán TT (4%LCB)</t>
  </si>
  <si>
    <t>Tàu công trình</t>
  </si>
  <si>
    <t>Máy trưởng, tàu hút từ 150m3/h đến 300m3/h</t>
  </si>
  <si>
    <t>Thuỷ thủ, thợ cuốc</t>
  </si>
  <si>
    <t>Máy 4, kỹ thuật viên cuốc 3, tàu hút trên 300m3/h, tàu cuốc dưới 300m3/h</t>
  </si>
  <si>
    <t>Thuyền phó 2 tàu cuốc, kỹ thuật viên cuốc 2 tàu hút; thuyền phó 3, máy 4 tàu hút bụng; máy 3, kỹ thuật viên cuốc 3 tàu cuốc, tàu hút phun, tàu NV bằng gầu ngoạm, tàu hút, tàu cuốc từ 300m3/h đến dưới 800m3/h</t>
  </si>
  <si>
    <t>Độc hại
(...%LTT)</t>
  </si>
  <si>
    <t xml:space="preserve"> Xe tải, xe cẩu từ 40 tấn trở lên</t>
  </si>
  <si>
    <t>Tổng L+PC
tháng
(Đồng)</t>
  </si>
  <si>
    <t>Thợ máy kiêm cơ khí . Thợ bơm</t>
  </si>
  <si>
    <t>Máy trưởng, tàu hút dưới 150m3/h</t>
  </si>
  <si>
    <t xml:space="preserve">Thợ lặn </t>
  </si>
  <si>
    <t>Đại phó, máy 2 tàu hút bụng; máy 2, kỹ thuật viên cuốc 1 tàu cuốc, tàu hút phun, tàu NV bằng gầu ngoạm, tàu hút, tàu cuốc từ 300m3/h đến dưới 800m3/h</t>
  </si>
  <si>
    <t>Thuyền trưởng, tàu hút dưới 150m3/h</t>
  </si>
  <si>
    <t>Thủy thủ nhóm I</t>
  </si>
  <si>
    <t>Hệ số lương</t>
  </si>
  <si>
    <t>Lương CB (tháng)
(HSLxLTT)</t>
  </si>
  <si>
    <t>Tàu nạo vét sông</t>
  </si>
  <si>
    <t>Cấp bậc</t>
  </si>
  <si>
    <t>Máy 3, kỹ thuật viên cuốc 2, tàu hút dưới 150m3/h</t>
  </si>
  <si>
    <t>Thuyền phó 3 tàu cuốc, tàu hút phun, tàu NV bằng gầu ngoạm, kỹ thuật viên cuốc 3 tàu hút bụng, tàu hút, tàu cuốc từ 300m3/h đến dưới 800m3/h</t>
  </si>
  <si>
    <t>Thuyền viên và Công nhân viên tàu vận tải biển. vận tải sông. tàu dịch vụ dầu khí. tàu cẩu dầu khí</t>
  </si>
  <si>
    <t>Thợ máy, điện nhóm II</t>
  </si>
  <si>
    <t>Quản trị trưởng, thuỷ thủ trưởng, tàu hút, tàu cuốc từ 800m3/h trở lên</t>
  </si>
  <si>
    <t>Thuyền trưởng, tàu hút từ 150m3/h đến 300m3/h</t>
  </si>
  <si>
    <t>Thuỷ thủ</t>
  </si>
  <si>
    <t>Xe tải, xe cẩu từ 25 tấn đến dưới 40 tấn, xe khách từ 80 ghế trở lên</t>
  </si>
  <si>
    <t>Máy trưởng, thuyền trưởng tàu cuốc, tàu hút phun, tàu NV bằng gầu ngoạm, tàu hút, tàu cuốc từ 300m3/h đến dưới 800m3/h</t>
  </si>
  <si>
    <t>Thợ lặn cấp I</t>
  </si>
  <si>
    <t>Thuyền phó 3 tàu cuốc, tàu hút phun, tàu NV bằng gầu ngoạm, kỹ thuật viên cuốc 3 tàu hút bụng, tàu hút, tàu cuốc từ 800m3/h trở lên</t>
  </si>
  <si>
    <t>Máy 2, kỹ thuật viên cuốc 1, tàu hút từ 150m3/h đến 300m3/h</t>
  </si>
  <si>
    <t>Tàu vận tải sông và sang ngang</t>
  </si>
  <si>
    <t>NHÂN CÔNG</t>
  </si>
  <si>
    <t>Trách nhiệm
(...%LTT)</t>
  </si>
  <si>
    <t>Xe con, xe tắc xi, xe tải, xe cẩu dưới 3,5 tấn, xe khách dưới 20 ghế</t>
  </si>
  <si>
    <t>Thủy thủ nhóm II</t>
  </si>
  <si>
    <t>Thủy thủ</t>
  </si>
  <si>
    <t>Quản trị trưởng, thuỷ thủ trưởng, tàu hút, tàu cuốc từ 300m3/h đến dưới 800m3/h</t>
  </si>
  <si>
    <t>Không ổn định SX (10% LCB)</t>
  </si>
  <si>
    <t>Nhóm I</t>
  </si>
  <si>
    <t>Đại phó, máy 2 tàu hút bụng; máy 2, kỹ thuật viên cuốc 1 tàu cuốc, tàu hút phun, tàu NV bằng gầu ngoạm, tàu hút, tàu cuốc từ 800m3/h trở lên</t>
  </si>
  <si>
    <t>Thuyền trưởng nhóm I</t>
  </si>
  <si>
    <t>Thuyền trưởng nhóm II</t>
  </si>
  <si>
    <t>Thuyền trưởng nhóm III</t>
  </si>
  <si>
    <t>Thuyền trưởng nhóm IV</t>
  </si>
  <si>
    <t>Đại phó, máy trưởng nhóm I</t>
  </si>
  <si>
    <t>Đại phó, máy trưởng nhóm II</t>
  </si>
  <si>
    <t>Đại phó, máy trưởng nhóm III</t>
  </si>
  <si>
    <t>Đại phó, máy trưởng nhóm IV</t>
  </si>
  <si>
    <t>Thuyền phó 2, máy 2 nhóm II</t>
  </si>
  <si>
    <t>Thuyền phó 2, máy 2 nhóm IV</t>
  </si>
  <si>
    <t>Thuyền phó 2, máy 2 nhóm III</t>
  </si>
  <si>
    <t>Tổng L+PC 
ngày</t>
  </si>
  <si>
    <t>BẢNG LƯƠNG CÔNG NHÂN</t>
  </si>
  <si>
    <t>N1107</t>
  </si>
  <si>
    <t>N1207</t>
  </si>
  <si>
    <t>N1257</t>
  </si>
  <si>
    <t>N1277</t>
  </si>
  <si>
    <t>N1307</t>
  </si>
  <si>
    <t>N1327</t>
  </si>
  <si>
    <t>N1337</t>
  </si>
  <si>
    <t>N1357</t>
  </si>
  <si>
    <t>N1377</t>
  </si>
  <si>
    <t>N1407</t>
  </si>
  <si>
    <t>N1427</t>
  </si>
  <si>
    <t>N1437</t>
  </si>
  <si>
    <t>N1457</t>
  </si>
  <si>
    <t>N1477</t>
  </si>
  <si>
    <t>N1507</t>
  </si>
  <si>
    <t>N1527</t>
  </si>
  <si>
    <t>N1557</t>
  </si>
  <si>
    <t>N1607</t>
  </si>
  <si>
    <t>N1707</t>
  </si>
  <si>
    <t>N2107</t>
  </si>
  <si>
    <t>N2207</t>
  </si>
  <si>
    <t>N2257</t>
  </si>
  <si>
    <t>N2307</t>
  </si>
  <si>
    <t>N2327</t>
  </si>
  <si>
    <t>N2357</t>
  </si>
  <si>
    <t>N2377</t>
  </si>
  <si>
    <t>N2407</t>
  </si>
  <si>
    <t>N2427</t>
  </si>
  <si>
    <t>N2457</t>
  </si>
  <si>
    <t>N2477</t>
  </si>
  <si>
    <t>N2507</t>
  </si>
  <si>
    <t>N2527</t>
  </si>
  <si>
    <t>N2557</t>
  </si>
  <si>
    <t>N2607</t>
  </si>
  <si>
    <t>N2707</t>
  </si>
  <si>
    <t>Lưu ý: chỉ thay đổi số liệu trên các ô màu vàng</t>
  </si>
  <si>
    <t>STT</t>
  </si>
  <si>
    <t>Loại nhiên liệu, năng lượng</t>
  </si>
  <si>
    <t>ĐVT</t>
  </si>
  <si>
    <t>Đơn giá (đ)</t>
  </si>
  <si>
    <t>Hệ số NL phụ</t>
  </si>
  <si>
    <t>Xăng 92</t>
  </si>
  <si>
    <t>lít</t>
  </si>
  <si>
    <t>Dầu Diezel 005S</t>
  </si>
  <si>
    <t>Điện</t>
  </si>
  <si>
    <t>kw</t>
  </si>
  <si>
    <t>Ma zút</t>
  </si>
  <si>
    <t>Giá thành (đ)</t>
  </si>
  <si>
    <t>GIÁ NHIÊN LIỆU NĂNG LƯỢNG (TRƯỚC VAT)</t>
  </si>
  <si>
    <t>x1/7</t>
  </si>
  <si>
    <t>x2/7</t>
  </si>
  <si>
    <t>x3/7</t>
  </si>
  <si>
    <t>x4/7</t>
  </si>
  <si>
    <t>x5/7</t>
  </si>
  <si>
    <t>x6/7</t>
  </si>
  <si>
    <t>x7/7</t>
  </si>
  <si>
    <t>L1</t>
  </si>
  <si>
    <t>x1/4L1</t>
  </si>
  <si>
    <t>x2/4L1</t>
  </si>
  <si>
    <t>x3/4L1</t>
  </si>
  <si>
    <t>x4/4L1</t>
  </si>
  <si>
    <t>L2</t>
  </si>
  <si>
    <t>x1/2L2</t>
  </si>
  <si>
    <t>x2/2L2</t>
  </si>
  <si>
    <t>L3</t>
  </si>
  <si>
    <t>x1/4L3</t>
  </si>
  <si>
    <t>x2/4L3</t>
  </si>
  <si>
    <t>x3/4L3</t>
  </si>
  <si>
    <t>x4/4L3</t>
  </si>
  <si>
    <t>L4</t>
  </si>
  <si>
    <t>x1/4L4</t>
  </si>
  <si>
    <t>x2/4L4</t>
  </si>
  <si>
    <t>x3/4L4</t>
  </si>
  <si>
    <t>x4/4L4</t>
  </si>
  <si>
    <t>L5</t>
  </si>
  <si>
    <t>x1/4L5</t>
  </si>
  <si>
    <t>x2/4L5</t>
  </si>
  <si>
    <t>x3/4L5</t>
  </si>
  <si>
    <t>x4/4L5</t>
  </si>
  <si>
    <t>L6</t>
  </si>
  <si>
    <t>x1/4L6</t>
  </si>
  <si>
    <t>x2/4L6</t>
  </si>
  <si>
    <t>x3/4L6</t>
  </si>
  <si>
    <t>x4/4L6</t>
  </si>
  <si>
    <t>L7</t>
  </si>
  <si>
    <t>x1/4L7</t>
  </si>
  <si>
    <t>x2/4L7</t>
  </si>
  <si>
    <t>x3/4L7</t>
  </si>
  <si>
    <t>x4/4L7</t>
  </si>
  <si>
    <t>L8</t>
  </si>
  <si>
    <t>x1/4L8</t>
  </si>
  <si>
    <t>x2/4L8</t>
  </si>
  <si>
    <t>x3/4L8</t>
  </si>
  <si>
    <t>x4/4L8</t>
  </si>
  <si>
    <t>L9</t>
  </si>
  <si>
    <t>x1/4L9</t>
  </si>
  <si>
    <t>x2/4L9</t>
  </si>
  <si>
    <t>x3/4L9</t>
  </si>
  <si>
    <t>x4/4L9</t>
  </si>
  <si>
    <t>L10</t>
  </si>
  <si>
    <t>x1/4L10</t>
  </si>
  <si>
    <t>x2/4L10</t>
  </si>
  <si>
    <t>x3/4L10</t>
  </si>
  <si>
    <t>x4/4L10</t>
  </si>
  <si>
    <t>L11</t>
  </si>
  <si>
    <t>x1/4L11</t>
  </si>
  <si>
    <t>x2/4L11</t>
  </si>
  <si>
    <t>x3/4L11</t>
  </si>
  <si>
    <t>x4/4L11</t>
  </si>
  <si>
    <t>L12</t>
  </si>
  <si>
    <t>x1/4L12</t>
  </si>
  <si>
    <t>x2/4L12</t>
  </si>
  <si>
    <t>x3/4L12</t>
  </si>
  <si>
    <t>x4/4L12</t>
  </si>
  <si>
    <t>L13</t>
  </si>
  <si>
    <t>x1/4L13</t>
  </si>
  <si>
    <t>x2/4L13</t>
  </si>
  <si>
    <t>x3/4L13</t>
  </si>
  <si>
    <t>x4/4L13</t>
  </si>
  <si>
    <t>L14</t>
  </si>
  <si>
    <t>x1/4L14</t>
  </si>
  <si>
    <t>x2/4L14</t>
  </si>
  <si>
    <t>x3/4L14</t>
  </si>
  <si>
    <t>x4/4L14</t>
  </si>
  <si>
    <t>L15</t>
  </si>
  <si>
    <t>x1/4L15</t>
  </si>
  <si>
    <t>x2/4L15</t>
  </si>
  <si>
    <t>x3/4L15</t>
  </si>
  <si>
    <t>x4/4L15</t>
  </si>
  <si>
    <t>L16</t>
  </si>
  <si>
    <t>x1/4L16</t>
  </si>
  <si>
    <t>x2/4L16</t>
  </si>
  <si>
    <t>x3/4L16</t>
  </si>
  <si>
    <t>x4/4L16</t>
  </si>
  <si>
    <t>L17</t>
  </si>
  <si>
    <t>x1/4L17</t>
  </si>
  <si>
    <t>x2/4L17</t>
  </si>
  <si>
    <t>x3/4L17</t>
  </si>
  <si>
    <t>x4/4L17</t>
  </si>
  <si>
    <t>L18</t>
  </si>
  <si>
    <t>x1/4L18</t>
  </si>
  <si>
    <t>x2/4L18</t>
  </si>
  <si>
    <t>x3/4L18</t>
  </si>
  <si>
    <t>x4/4L18</t>
  </si>
  <si>
    <t>L19</t>
  </si>
  <si>
    <t>x1/2L19</t>
  </si>
  <si>
    <t>x2/2L19</t>
  </si>
  <si>
    <t>L20</t>
  </si>
  <si>
    <t>x1/2L20</t>
  </si>
  <si>
    <t>x2/2L20</t>
  </si>
  <si>
    <t>L21</t>
  </si>
  <si>
    <t>x1/2L21</t>
  </si>
  <si>
    <t>x2/2L21</t>
  </si>
  <si>
    <t>L22</t>
  </si>
  <si>
    <t>x1/2L22</t>
  </si>
  <si>
    <t>x2/2L22</t>
  </si>
  <si>
    <t>L23</t>
  </si>
  <si>
    <t>x1/2L23</t>
  </si>
  <si>
    <t>x2/2L23</t>
  </si>
  <si>
    <t>L24</t>
  </si>
  <si>
    <t>x1/2L24</t>
  </si>
  <si>
    <t>x2/2L24</t>
  </si>
  <si>
    <t>L25</t>
  </si>
  <si>
    <t>x1/2L25</t>
  </si>
  <si>
    <t>x2/2L25</t>
  </si>
  <si>
    <t>L26</t>
  </si>
  <si>
    <t>x1/2L26</t>
  </si>
  <si>
    <t>x2/2L26</t>
  </si>
  <si>
    <t>L27</t>
  </si>
  <si>
    <t>x1/2L27</t>
  </si>
  <si>
    <t>x2/2L27</t>
  </si>
  <si>
    <t>L28</t>
  </si>
  <si>
    <t>x1/2L28</t>
  </si>
  <si>
    <t>x2/2L28</t>
  </si>
  <si>
    <t>L29</t>
  </si>
  <si>
    <t>x1/2L29</t>
  </si>
  <si>
    <t>x2/2L29</t>
  </si>
  <si>
    <t>L30</t>
  </si>
  <si>
    <t>x1/2L30</t>
  </si>
  <si>
    <t>x2/2L30</t>
  </si>
  <si>
    <t>L31</t>
  </si>
  <si>
    <t>x1/2L31</t>
  </si>
  <si>
    <t>x2/2L31</t>
  </si>
  <si>
    <t>L32</t>
  </si>
  <si>
    <t>x1/2L32</t>
  </si>
  <si>
    <t>x2/2L32</t>
  </si>
  <si>
    <t>L33</t>
  </si>
  <si>
    <t>x1/2L33</t>
  </si>
  <si>
    <t>x2/2L33</t>
  </si>
  <si>
    <t>L34</t>
  </si>
  <si>
    <t>x1/2L34</t>
  </si>
  <si>
    <t>x2/2L34</t>
  </si>
  <si>
    <t>L35</t>
  </si>
  <si>
    <t>x1/2L35</t>
  </si>
  <si>
    <t>x2/2L35</t>
  </si>
  <si>
    <t>L36</t>
  </si>
  <si>
    <t>x1/2L36</t>
  </si>
  <si>
    <t>x2/2L36</t>
  </si>
  <si>
    <t>L37</t>
  </si>
  <si>
    <t>x1/2L37</t>
  </si>
  <si>
    <t>x2/2L37</t>
  </si>
  <si>
    <t>L38</t>
  </si>
  <si>
    <t>x1/2L38</t>
  </si>
  <si>
    <t>x2/2L38</t>
  </si>
  <si>
    <t>L39</t>
  </si>
  <si>
    <t>x1/2L39</t>
  </si>
  <si>
    <t>x2/2L39</t>
  </si>
  <si>
    <t>L40</t>
  </si>
  <si>
    <t>x1/2L40</t>
  </si>
  <si>
    <t>x2/2L40</t>
  </si>
  <si>
    <t>L41</t>
  </si>
  <si>
    <t>x1/2L41</t>
  </si>
  <si>
    <t>x2/2L41</t>
  </si>
  <si>
    <t>L42</t>
  </si>
  <si>
    <t>x1/2L42</t>
  </si>
  <si>
    <t>x2/2L42</t>
  </si>
  <si>
    <t>L43</t>
  </si>
  <si>
    <t>x1/2L43</t>
  </si>
  <si>
    <t>x2/2L43</t>
  </si>
  <si>
    <t>L44</t>
  </si>
  <si>
    <t>x1/4L44</t>
  </si>
  <si>
    <t>x2/4L44</t>
  </si>
  <si>
    <t>x3/4L44</t>
  </si>
  <si>
    <t>x4/4L44</t>
  </si>
  <si>
    <t>L45</t>
  </si>
  <si>
    <t>x1/4L45</t>
  </si>
  <si>
    <t>x2/4L45</t>
  </si>
  <si>
    <t>x3/4L45</t>
  </si>
  <si>
    <t>x4/4L45</t>
  </si>
  <si>
    <t>L46</t>
  </si>
  <si>
    <t>x1/4L46</t>
  </si>
  <si>
    <t>x2/4L46</t>
  </si>
  <si>
    <t>x3/4L46</t>
  </si>
  <si>
    <t>x4/4L46</t>
  </si>
  <si>
    <t>L47</t>
  </si>
  <si>
    <t>x1/4L47</t>
  </si>
  <si>
    <t>x2/4L47</t>
  </si>
  <si>
    <t>x3/4L47</t>
  </si>
  <si>
    <t>x4/4L47</t>
  </si>
  <si>
    <t>L48</t>
  </si>
  <si>
    <t>x1/4L48</t>
  </si>
  <si>
    <t>x2/4L48</t>
  </si>
  <si>
    <t>x3/4L48</t>
  </si>
  <si>
    <t>x4/4L48</t>
  </si>
  <si>
    <t>L49</t>
  </si>
  <si>
    <t>x1/2L49</t>
  </si>
  <si>
    <t>x2/2L49</t>
  </si>
  <si>
    <t>L50</t>
  </si>
  <si>
    <t>x1/2L50</t>
  </si>
  <si>
    <t>x2/2L50</t>
  </si>
  <si>
    <t>L51</t>
  </si>
  <si>
    <t>x1/2L51</t>
  </si>
  <si>
    <t>x2/2L51</t>
  </si>
  <si>
    <t>L52</t>
  </si>
  <si>
    <t>x1/2L52</t>
  </si>
  <si>
    <t>x2/2L52</t>
  </si>
  <si>
    <t>L53</t>
  </si>
  <si>
    <t>x1/2L53</t>
  </si>
  <si>
    <t>x2/2L53</t>
  </si>
  <si>
    <t>L54</t>
  </si>
  <si>
    <t>x1/2L54</t>
  </si>
  <si>
    <t>x2/2L54</t>
  </si>
  <si>
    <t>L55</t>
  </si>
  <si>
    <t>x1/2L55</t>
  </si>
  <si>
    <t>x2/2L55</t>
  </si>
  <si>
    <t>L56</t>
  </si>
  <si>
    <t>x1/2L56</t>
  </si>
  <si>
    <t>x2/2L56</t>
  </si>
  <si>
    <t>L57</t>
  </si>
  <si>
    <t>x1/2L57</t>
  </si>
  <si>
    <t>x2/2L57</t>
  </si>
  <si>
    <t>L58</t>
  </si>
  <si>
    <t>x1/2L58</t>
  </si>
  <si>
    <t>x2/2L58</t>
  </si>
  <si>
    <t>L59</t>
  </si>
  <si>
    <t>x1/2L59</t>
  </si>
  <si>
    <t>x2/2L59</t>
  </si>
  <si>
    <t>L60</t>
  </si>
  <si>
    <t>x1/2L60</t>
  </si>
  <si>
    <t>x2/2L60</t>
  </si>
  <si>
    <t>L61</t>
  </si>
  <si>
    <t>x1/2L61</t>
  </si>
  <si>
    <t>x2/2L61</t>
  </si>
  <si>
    <t>L62</t>
  </si>
  <si>
    <t>x1/2L62</t>
  </si>
  <si>
    <t>x2/2L62</t>
  </si>
  <si>
    <t>L63</t>
  </si>
  <si>
    <t>x1/2L63</t>
  </si>
  <si>
    <t>x2/2L63</t>
  </si>
  <si>
    <t>L64</t>
  </si>
  <si>
    <t>x1/4L64</t>
  </si>
  <si>
    <t>x2/4L64</t>
  </si>
  <si>
    <t>x3/4L64</t>
  </si>
  <si>
    <t>x4/4L64</t>
  </si>
  <si>
    <t>L65</t>
  </si>
  <si>
    <t>x1/4L65</t>
  </si>
  <si>
    <t>x2/4L65</t>
  </si>
  <si>
    <t>x3/4L65</t>
  </si>
  <si>
    <t>x4/4L65</t>
  </si>
  <si>
    <t>L66</t>
  </si>
  <si>
    <t>x1/4L66</t>
  </si>
  <si>
    <t>x2/4L66</t>
  </si>
  <si>
    <t>x3/4L66</t>
  </si>
  <si>
    <t>x4/4L66</t>
  </si>
  <si>
    <t>L67</t>
  </si>
  <si>
    <t>x1/4L67</t>
  </si>
  <si>
    <t>x2/4L67</t>
  </si>
  <si>
    <t>x3/4L67</t>
  </si>
  <si>
    <t>x4/4L67</t>
  </si>
  <si>
    <t xml:space="preserve">Dầu Diezel </t>
  </si>
  <si>
    <t>Xang</t>
  </si>
  <si>
    <t xml:space="preserve">KWh </t>
  </si>
  <si>
    <t xml:space="preserve">Diezel   </t>
  </si>
  <si>
    <t xml:space="preserve">Mazut </t>
  </si>
  <si>
    <t>x25/7</t>
  </si>
  <si>
    <t>x27/7</t>
  </si>
  <si>
    <t>x32/7</t>
  </si>
  <si>
    <t>x33/7</t>
  </si>
  <si>
    <t>x35/7</t>
  </si>
  <si>
    <t>x37/7</t>
  </si>
  <si>
    <t>x42/7</t>
  </si>
  <si>
    <t>x43/7</t>
  </si>
  <si>
    <t>x45/7</t>
  </si>
  <si>
    <t>x47/7</t>
  </si>
  <si>
    <t>x52/7</t>
  </si>
  <si>
    <t>x55/7</t>
  </si>
  <si>
    <t>LTT</t>
  </si>
  <si>
    <t>LCB</t>
  </si>
  <si>
    <t>Có thể nhập giá nhiên liệu trực tiếp ở đây</t>
  </si>
  <si>
    <t>hoặc ở sheet "Gia_nh_lieu"</t>
  </si>
  <si>
    <t>x1/7N2</t>
  </si>
  <si>
    <t>x2/7N2</t>
  </si>
  <si>
    <t>x25/7N2</t>
  </si>
  <si>
    <t>x27/7N2</t>
  </si>
  <si>
    <t>x3/7N2</t>
  </si>
  <si>
    <t>x32/7N2</t>
  </si>
  <si>
    <t>x35/7N2</t>
  </si>
  <si>
    <t>x37/7N2</t>
  </si>
  <si>
    <t>x42/7N2</t>
  </si>
  <si>
    <t>x45/7N2</t>
  </si>
  <si>
    <t>x47/7N2</t>
  </si>
  <si>
    <t>x52/7N2</t>
  </si>
  <si>
    <t>x55/7N2</t>
  </si>
  <si>
    <t>x4/7N2</t>
  </si>
  <si>
    <t>x5/7N2</t>
  </si>
  <si>
    <t>x6/7N2</t>
  </si>
  <si>
    <t>x7/7N2</t>
  </si>
  <si>
    <t>(Lương này đã bao gồm các khoản phụ cấp theo vùng nên phụ cấp ở dưới để=0)</t>
  </si>
  <si>
    <t>x1/8</t>
  </si>
  <si>
    <t>x2/8</t>
  </si>
  <si>
    <t>x25/8</t>
  </si>
  <si>
    <t>x27/8</t>
  </si>
  <si>
    <t>x3/8</t>
  </si>
  <si>
    <t>x35/8</t>
  </si>
  <si>
    <t>x37/8</t>
  </si>
  <si>
    <t>x4/8</t>
  </si>
  <si>
    <t>x45/8</t>
  </si>
  <si>
    <t>x47/8</t>
  </si>
  <si>
    <t>x5/8</t>
  </si>
  <si>
    <t>x55/8</t>
  </si>
  <si>
    <t>x6/8</t>
  </si>
  <si>
    <t>x7/8</t>
  </si>
  <si>
    <t>x8/8</t>
  </si>
  <si>
    <t>Kỹ sư trực tiếp (8 bậc)</t>
  </si>
  <si>
    <t>Ký hiệu</t>
  </si>
  <si>
    <t>Có thể thay đổi lương ở đầu bảng, nhiên liệu ở cuối bảng hoặc sheet Gia_nh_lieu</t>
  </si>
  <si>
    <t>Lưu ý:</t>
  </si>
  <si>
    <t>Thợ lặn cấp II</t>
  </si>
  <si>
    <t>(Tàu, ca nô có công suất máy chính từ 5CV đến 150CV)</t>
  </si>
  <si>
    <t>(Tàu, ca nô có công suất máy chính trên 150CV, cần cẩu nổi, tàu đóng cọc)</t>
  </si>
  <si>
    <t>NGHỆ NHÂN</t>
  </si>
  <si>
    <t>Thuyền phó 1, máy 1 nhóm I</t>
  </si>
  <si>
    <t>Thuyền phó 1, máy 1 nhóm II</t>
  </si>
  <si>
    <t>Thuyền phó 2, máy 2 nhóm I</t>
  </si>
  <si>
    <t>(Tính theo Thông tư 05/2016/TT-BXD ngày 10/03/2016)</t>
  </si>
  <si>
    <t>x1/1L21</t>
  </si>
  <si>
    <t>L0</t>
  </si>
  <si>
    <t>x1/2L0</t>
  </si>
  <si>
    <t>x2/2L0</t>
  </si>
  <si>
    <t>L26a</t>
  </si>
  <si>
    <t>x1/2L26a</t>
  </si>
  <si>
    <t>x2/2L26a</t>
  </si>
  <si>
    <t>L26b</t>
  </si>
  <si>
    <t>x1/2L26b</t>
  </si>
  <si>
    <t>x2/2L26b</t>
  </si>
  <si>
    <t>L26c</t>
  </si>
  <si>
    <t>x1/2L26c</t>
  </si>
  <si>
    <t>x2/2L26c</t>
  </si>
  <si>
    <t>L26d</t>
  </si>
  <si>
    <t>x1/2L26d</t>
  </si>
  <si>
    <t>x2/2L26d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</si>
</sst>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%"/>
    <numFmt numFmtId="168" formatCode="0.0%"/>
    <numFmt numFmtId="169" formatCode="0.0000%"/>
    <numFmt numFmtId="170" formatCode="_ * #,##0_ ;_ * \-#,##0_ ;_ * &quot;-&quot;_ ;_ @_ "/>
    <numFmt numFmtId="171" formatCode="_ * #,##0.00_ ;_ * \-#,##0.00_ ;_ * &quot;-&quot;??_ ;_ @_ 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\ &quot;$&quot;_);[Red]\(#,##0\ &quot;$&quot;\)"/>
    <numFmt numFmtId="175" formatCode="_-* #,##0.00\ _D_M_-;\-* #,##0.00\ _D_M_-;_-* &quot;-&quot;??\ _D_M_-;_-@_-"/>
    <numFmt numFmtId="176" formatCode="#,##0.0;[Red]#,##0.0"/>
    <numFmt numFmtId="177" formatCode="0.000000000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\$#,##0\ ;\(\$#,##0\)"/>
    <numFmt numFmtId="182" formatCode="&quot;$&quot;#,##0"/>
    <numFmt numFmtId="183" formatCode="0.00_)"/>
    <numFmt numFmtId="184" formatCode="&quot;\&quot;#,##0;[Red]&quot;\&quot;&quot;\&quot;\-#,##0"/>
    <numFmt numFmtId="185" formatCode="#,##0\ &quot;F&quot;;\-#,##0\ &quot;F&quot;"/>
    <numFmt numFmtId="186" formatCode="_-* #,##0\ _F_-;\-* #,##0\ _F_-;_-* &quot;-&quot;\ _F_-;_-@_-"/>
    <numFmt numFmtId="187" formatCode="#."/>
    <numFmt numFmtId="188" formatCode="&quot;$&quot;###,0&quot;.&quot;00_);[Red]\(&quot;$&quot;###,0&quot;.&quot;00\)"/>
    <numFmt numFmtId="189" formatCode="_-* #,##0.0\ _F_-;\-* #,##0.0\ _F_-;_-* &quot;-&quot;??\ _F_-;_-@_-"/>
    <numFmt numFmtId="190" formatCode="#,###,###.00"/>
    <numFmt numFmtId="191" formatCode="#,###,###,###.00"/>
    <numFmt numFmtId="192" formatCode="#,###"/>
    <numFmt numFmtId="193" formatCode="m/d"/>
    <numFmt numFmtId="194" formatCode="&quot;ß&quot;#,##0;\-&quot;&quot;\ß&quot;&quot;#,##0"/>
    <numFmt numFmtId="195" formatCode="\t0.00%"/>
    <numFmt numFmtId="196" formatCode="\t#\ ??/??"/>
    <numFmt numFmtId="197" formatCode="#,##0;\(#,##0\)"/>
    <numFmt numFmtId="198" formatCode="#,##0.000"/>
    <numFmt numFmtId="199" formatCode="#,##0.0"/>
    <numFmt numFmtId="200" formatCode="_(* #,##0_);_(* \(#,##0\);_(* &quot;-&quot;??_);_(@_)"/>
    <numFmt numFmtId="201" formatCode="#,##0;[Red]#,##0"/>
    <numFmt numFmtId="202" formatCode="_(* #,##0.0_);_(* \(#,##0.0\);_(* &quot;-&quot;??_);_(@_)"/>
    <numFmt numFmtId="203" formatCode="_(* #,##0.000_);_(* \(#,##0.000\);_(* &quot;-&quot;??_);_(@_)"/>
  </numFmts>
  <fonts count="105">
    <font>
      <sz val="11"/>
      <color theme="1"/>
      <name val="Calibri"/>
      <family val="2"/>
    </font>
    <font>
      <sz val="12"/>
      <color indexed="8"/>
      <name val=".VnTime"/>
      <family val="2"/>
    </font>
    <font>
      <sz val="12"/>
      <name val=".VnTime"/>
      <family val="2"/>
    </font>
    <font>
      <sz val="14"/>
      <name val=".VnTime"/>
      <family val="2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</font>
    <font>
      <sz val="11"/>
      <name val="µ¸¿ò"/>
      <family val="0"/>
    </font>
    <font>
      <sz val="12"/>
      <name val="µ¸¿òÃ¼"/>
      <family val="3"/>
    </font>
    <font>
      <b/>
      <sz val="10"/>
      <name val="Helv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.VnTime"/>
      <family val="2"/>
    </font>
    <font>
      <sz val="11"/>
      <name val="–¾’©"/>
      <family val="1"/>
    </font>
    <font>
      <sz val="13"/>
      <name val=".VnTime"/>
      <family val="2"/>
    </font>
    <font>
      <sz val="11"/>
      <color indexed="3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0"/>
      <name val=".VnArial"/>
      <family val="2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/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2" borderId="0">
      <alignment/>
      <protection/>
    </xf>
    <xf numFmtId="9" fontId="11" fillId="0" borderId="0" applyFont="0" applyFill="0" applyBorder="0" applyAlignment="0" applyProtection="0"/>
    <xf numFmtId="0" fontId="12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13" fillId="2" borderId="0">
      <alignment/>
      <protection/>
    </xf>
    <xf numFmtId="0" fontId="14" fillId="0" borderId="0">
      <alignment wrapText="1"/>
      <protection/>
    </xf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15" fillId="0" borderId="0">
      <alignment/>
      <protection/>
    </xf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177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80" fillId="27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81" fillId="28" borderId="1" applyNumberFormat="0" applyAlignment="0" applyProtection="0"/>
    <xf numFmtId="0" fontId="19" fillId="0" borderId="0">
      <alignment/>
      <protection/>
    </xf>
    <xf numFmtId="0" fontId="8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20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95" fontId="5" fillId="0" borderId="0">
      <alignment/>
      <protection/>
    </xf>
    <xf numFmtId="166" fontId="2" fillId="0" borderId="3">
      <alignment/>
      <protection/>
    </xf>
    <xf numFmtId="166" fontId="2" fillId="0" borderId="3">
      <alignment/>
      <protection/>
    </xf>
    <xf numFmtId="166" fontId="2" fillId="0" borderId="3">
      <alignment/>
      <protection/>
    </xf>
    <xf numFmtId="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6" fontId="5" fillId="0" borderId="0">
      <alignment/>
      <protection/>
    </xf>
    <xf numFmtId="3" fontId="2" fillId="0" borderId="0" applyFont="0" applyBorder="0" applyAlignment="0">
      <protection/>
    </xf>
    <xf numFmtId="0" fontId="83" fillId="0" borderId="0" applyNumberFormat="0" applyFill="0" applyBorder="0" applyAlignment="0" applyProtection="0"/>
    <xf numFmtId="3" fontId="2" fillId="0" borderId="0" applyFont="0" applyBorder="0" applyAlignment="0">
      <protection/>
    </xf>
    <xf numFmtId="2" fontId="5" fillId="0" borderId="0" applyFont="0" applyFill="0" applyBorder="0" applyAlignment="0" applyProtection="0"/>
    <xf numFmtId="0" fontId="84" fillId="30" borderId="0" applyNumberFormat="0" applyBorder="0" applyAlignment="0" applyProtection="0"/>
    <xf numFmtId="38" fontId="21" fillId="31" borderId="0" applyNumberFormat="0" applyBorder="0" applyAlignment="0" applyProtection="0"/>
    <xf numFmtId="0" fontId="22" fillId="0" borderId="0">
      <alignment horizontal="left"/>
      <protection/>
    </xf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8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187" fontId="25" fillId="0" borderId="0">
      <alignment/>
      <protection locked="0"/>
    </xf>
    <xf numFmtId="187" fontId="25" fillId="0" borderId="0">
      <alignment/>
      <protection locked="0"/>
    </xf>
    <xf numFmtId="0" fontId="88" fillId="32" borderId="1" applyNumberFormat="0" applyAlignment="0" applyProtection="0"/>
    <xf numFmtId="10" fontId="21" fillId="31" borderId="9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9" fillId="0" borderId="10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8" fillId="0" borderId="11">
      <alignment/>
      <protection/>
    </xf>
    <xf numFmtId="192" fontId="29" fillId="0" borderId="12">
      <alignment/>
      <protection/>
    </xf>
    <xf numFmtId="174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30" fillId="0" borderId="0" applyNumberFormat="0" applyFont="0" applyFill="0" applyAlignment="0">
      <protection/>
    </xf>
    <xf numFmtId="0" fontId="90" fillId="33" borderId="0" applyNumberFormat="0" applyBorder="0" applyAlignment="0" applyProtection="0"/>
    <xf numFmtId="0" fontId="20" fillId="0" borderId="0">
      <alignment/>
      <protection/>
    </xf>
    <xf numFmtId="37" fontId="31" fillId="0" borderId="0">
      <alignment/>
      <protection/>
    </xf>
    <xf numFmtId="183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4" borderId="13" applyNumberFormat="0" applyFon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20" fillId="0" borderId="0">
      <alignment/>
      <protection/>
    </xf>
    <xf numFmtId="0" fontId="91" fillId="28" borderId="14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>
      <alignment/>
      <protection/>
    </xf>
    <xf numFmtId="0" fontId="28" fillId="0" borderId="0">
      <alignment/>
      <protection/>
    </xf>
    <xf numFmtId="189" fontId="2" fillId="0" borderId="15">
      <alignment horizontal="right" vertical="center"/>
      <protection/>
    </xf>
    <xf numFmtId="189" fontId="2" fillId="0" borderId="15">
      <alignment horizontal="right" vertical="center"/>
      <protection/>
    </xf>
    <xf numFmtId="189" fontId="2" fillId="0" borderId="15">
      <alignment horizontal="right" vertical="center"/>
      <protection/>
    </xf>
    <xf numFmtId="186" fontId="2" fillId="0" borderId="15">
      <alignment horizontal="center"/>
      <protection/>
    </xf>
    <xf numFmtId="186" fontId="2" fillId="0" borderId="15">
      <alignment horizontal="center"/>
      <protection/>
    </xf>
    <xf numFmtId="186" fontId="2" fillId="0" borderId="15">
      <alignment horizontal="center"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16" applyNumberFormat="0" applyFill="0" applyAlignment="0" applyProtection="0"/>
    <xf numFmtId="0" fontId="5" fillId="0" borderId="17" applyNumberFormat="0" applyFont="0" applyFill="0" applyAlignment="0" applyProtection="0"/>
    <xf numFmtId="0" fontId="5" fillId="0" borderId="17" applyNumberFormat="0" applyFont="0" applyFill="0" applyAlignment="0" applyProtection="0"/>
    <xf numFmtId="0" fontId="5" fillId="0" borderId="17" applyNumberFormat="0" applyFont="0" applyFill="0" applyAlignment="0" applyProtection="0"/>
    <xf numFmtId="190" fontId="2" fillId="0" borderId="0">
      <alignment/>
      <protection/>
    </xf>
    <xf numFmtId="190" fontId="2" fillId="0" borderId="0">
      <alignment/>
      <protection/>
    </xf>
    <xf numFmtId="190" fontId="2" fillId="0" borderId="0">
      <alignment/>
      <protection/>
    </xf>
    <xf numFmtId="191" fontId="2" fillId="0" borderId="9">
      <alignment/>
      <protection/>
    </xf>
    <xf numFmtId="191" fontId="2" fillId="0" borderId="9">
      <alignment/>
      <protection/>
    </xf>
    <xf numFmtId="191" fontId="2" fillId="0" borderId="9">
      <alignment/>
      <protection/>
    </xf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  <protection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>
      <alignment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2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4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3" fontId="48" fillId="0" borderId="9" xfId="139" applyNumberFormat="1" applyFont="1" applyBorder="1" applyAlignment="1" applyProtection="1">
      <alignment horizontal="center" vertical="center" wrapText="1"/>
      <protection hidden="1"/>
    </xf>
    <xf numFmtId="3" fontId="48" fillId="0" borderId="18" xfId="139" applyNumberFormat="1" applyFont="1" applyBorder="1" applyAlignment="1" applyProtection="1">
      <alignment horizontal="center" vertical="center" wrapText="1"/>
      <protection hidden="1"/>
    </xf>
    <xf numFmtId="0" fontId="95" fillId="0" borderId="0" xfId="0" applyFont="1" applyAlignment="1">
      <alignment/>
    </xf>
    <xf numFmtId="198" fontId="46" fillId="0" borderId="0" xfId="139" applyNumberFormat="1" applyFont="1" applyBorder="1" applyAlignment="1" applyProtection="1">
      <alignment horizontal="center" vertical="center"/>
      <protection locked="0"/>
    </xf>
    <xf numFmtId="198" fontId="46" fillId="0" borderId="19" xfId="139" applyNumberFormat="1" applyFont="1" applyBorder="1" applyAlignment="1" applyProtection="1">
      <alignment horizontal="center" vertical="center"/>
      <protection locked="0"/>
    </xf>
    <xf numFmtId="198" fontId="46" fillId="0" borderId="20" xfId="139" applyNumberFormat="1" applyFont="1" applyBorder="1" applyAlignment="1" applyProtection="1">
      <alignment horizontal="center" vertical="center"/>
      <protection locked="0"/>
    </xf>
    <xf numFmtId="3" fontId="46" fillId="0" borderId="21" xfId="139" applyNumberFormat="1" applyFont="1" applyBorder="1" applyAlignment="1" applyProtection="1">
      <alignment horizontal="center" vertical="center"/>
      <protection hidden="1"/>
    </xf>
    <xf numFmtId="3" fontId="46" fillId="0" borderId="19" xfId="139" applyNumberFormat="1" applyFont="1" applyBorder="1" applyAlignment="1" applyProtection="1">
      <alignment horizontal="center" vertical="center"/>
      <protection hidden="1"/>
    </xf>
    <xf numFmtId="3" fontId="49" fillId="0" borderId="0" xfId="139" applyNumberFormat="1" applyFont="1" applyAlignment="1" applyProtection="1">
      <alignment horizontal="center" vertical="center"/>
      <protection hidden="1"/>
    </xf>
    <xf numFmtId="3" fontId="46" fillId="0" borderId="20" xfId="139" applyNumberFormat="1" applyFont="1" applyBorder="1" applyAlignment="1" applyProtection="1">
      <alignment horizontal="center" vertical="center"/>
      <protection hidden="1"/>
    </xf>
    <xf numFmtId="200" fontId="49" fillId="0" borderId="0" xfId="82" applyNumberFormat="1" applyFont="1" applyAlignment="1" applyProtection="1">
      <alignment horizontal="center" vertical="center"/>
      <protection hidden="1"/>
    </xf>
    <xf numFmtId="200" fontId="95" fillId="0" borderId="0" xfId="82" applyNumberFormat="1" applyFont="1" applyAlignment="1">
      <alignment/>
    </xf>
    <xf numFmtId="3" fontId="49" fillId="35" borderId="9" xfId="139" applyNumberFormat="1" applyFont="1" applyFill="1" applyBorder="1" applyAlignment="1" applyProtection="1">
      <alignment horizontal="right" vertical="center"/>
      <protection hidden="1"/>
    </xf>
    <xf numFmtId="0" fontId="95" fillId="0" borderId="0" xfId="0" applyFont="1" applyAlignment="1">
      <alignment horizontal="center"/>
    </xf>
    <xf numFmtId="0" fontId="48" fillId="36" borderId="9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indent="1"/>
    </xf>
    <xf numFmtId="202" fontId="96" fillId="0" borderId="22" xfId="82" applyNumberFormat="1" applyFont="1" applyBorder="1" applyAlignment="1">
      <alignment horizontal="right"/>
    </xf>
    <xf numFmtId="0" fontId="38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 indent="1"/>
    </xf>
    <xf numFmtId="202" fontId="96" fillId="0" borderId="23" xfId="82" applyNumberFormat="1" applyFont="1" applyBorder="1" applyAlignment="1">
      <alignment horizontal="right"/>
    </xf>
    <xf numFmtId="0" fontId="96" fillId="0" borderId="24" xfId="0" applyFont="1" applyFill="1" applyBorder="1" applyAlignment="1">
      <alignment vertical="center"/>
    </xf>
    <xf numFmtId="0" fontId="96" fillId="0" borderId="24" xfId="0" applyFont="1" applyBorder="1" applyAlignment="1">
      <alignment horizontal="center"/>
    </xf>
    <xf numFmtId="202" fontId="96" fillId="0" borderId="25" xfId="0" applyNumberFormat="1" applyFont="1" applyBorder="1" applyAlignment="1">
      <alignment/>
    </xf>
    <xf numFmtId="0" fontId="97" fillId="36" borderId="9" xfId="0" applyFont="1" applyFill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3" fontId="95" fillId="0" borderId="0" xfId="0" applyNumberFormat="1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99" fillId="0" borderId="0" xfId="139" applyNumberFormat="1" applyFont="1" applyAlignment="1" applyProtection="1">
      <alignment horizontal="center" vertical="center"/>
      <protection hidden="1"/>
    </xf>
    <xf numFmtId="3" fontId="100" fillId="0" borderId="0" xfId="139" applyNumberFormat="1" applyFont="1" applyAlignment="1" applyProtection="1">
      <alignment horizontal="left" vertical="center"/>
      <protection hidden="1"/>
    </xf>
    <xf numFmtId="43" fontId="96" fillId="37" borderId="12" xfId="82" applyFont="1" applyFill="1" applyBorder="1" applyAlignment="1">
      <alignment horizontal="right"/>
    </xf>
    <xf numFmtId="43" fontId="96" fillId="37" borderId="19" xfId="82" applyFont="1" applyFill="1" applyBorder="1" applyAlignment="1">
      <alignment horizontal="right"/>
    </xf>
    <xf numFmtId="0" fontId="46" fillId="0" borderId="12" xfId="0" applyFont="1" applyFill="1" applyBorder="1" applyAlignment="1">
      <alignment horizontal="left" vertical="center" indent="1"/>
    </xf>
    <xf numFmtId="0" fontId="46" fillId="0" borderId="12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left" vertical="center" indent="1"/>
    </xf>
    <xf numFmtId="0" fontId="46" fillId="0" borderId="19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left" vertical="center" indent="1"/>
    </xf>
    <xf numFmtId="0" fontId="46" fillId="0" borderId="24" xfId="0" applyFont="1" applyFill="1" applyBorder="1" applyAlignment="1">
      <alignment horizontal="center" vertical="center"/>
    </xf>
    <xf numFmtId="200" fontId="38" fillId="35" borderId="12" xfId="82" applyNumberFormat="1" applyFont="1" applyFill="1" applyBorder="1" applyAlignment="1">
      <alignment horizontal="right" vertical="center"/>
    </xf>
    <xf numFmtId="200" fontId="38" fillId="35" borderId="19" xfId="82" applyNumberFormat="1" applyFont="1" applyFill="1" applyBorder="1" applyAlignment="1">
      <alignment horizontal="right" vertical="center"/>
    </xf>
    <xf numFmtId="200" fontId="46" fillId="35" borderId="12" xfId="82" applyNumberFormat="1" applyFont="1" applyFill="1" applyBorder="1" applyAlignment="1">
      <alignment horizontal="right" vertical="center"/>
    </xf>
    <xf numFmtId="200" fontId="46" fillId="35" borderId="19" xfId="82" applyNumberFormat="1" applyFont="1" applyFill="1" applyBorder="1" applyAlignment="1">
      <alignment horizontal="right" vertical="center"/>
    </xf>
    <xf numFmtId="200" fontId="46" fillId="35" borderId="24" xfId="82" applyNumberFormat="1" applyFont="1" applyFill="1" applyBorder="1" applyAlignment="1">
      <alignment horizontal="right" vertical="center"/>
    </xf>
    <xf numFmtId="0" fontId="95" fillId="0" borderId="26" xfId="0" applyFont="1" applyBorder="1" applyAlignment="1">
      <alignment/>
    </xf>
    <xf numFmtId="3" fontId="46" fillId="0" borderId="26" xfId="139" applyNumberFormat="1" applyFont="1" applyBorder="1" applyAlignment="1" applyProtection="1">
      <alignment horizontal="center" vertical="center"/>
      <protection hidden="1"/>
    </xf>
    <xf numFmtId="199" fontId="47" fillId="0" borderId="26" xfId="139" applyNumberFormat="1" applyFont="1" applyBorder="1" applyAlignment="1" applyProtection="1">
      <alignment horizontal="left" vertical="center"/>
      <protection hidden="1"/>
    </xf>
    <xf numFmtId="198" fontId="47" fillId="0" borderId="26" xfId="139" applyNumberFormat="1" applyFont="1" applyBorder="1" applyAlignment="1" applyProtection="1">
      <alignment horizontal="center" vertical="center"/>
      <protection locked="0"/>
    </xf>
    <xf numFmtId="3" fontId="47" fillId="0" borderId="26" xfId="139" applyNumberFormat="1" applyFont="1" applyBorder="1" applyAlignment="1" applyProtection="1">
      <alignment horizontal="center" vertical="center"/>
      <protection hidden="1"/>
    </xf>
    <xf numFmtId="0" fontId="95" fillId="0" borderId="19" xfId="0" applyFont="1" applyBorder="1" applyAlignment="1">
      <alignment/>
    </xf>
    <xf numFmtId="199" fontId="46" fillId="0" borderId="19" xfId="139" applyNumberFormat="1" applyFont="1" applyBorder="1" applyAlignment="1" applyProtection="1">
      <alignment horizontal="center" vertical="center"/>
      <protection hidden="1"/>
    </xf>
    <xf numFmtId="200" fontId="46" fillId="0" borderId="19" xfId="82" applyNumberFormat="1" applyFont="1" applyBorder="1" applyAlignment="1" applyProtection="1">
      <alignment horizontal="center"/>
      <protection hidden="1"/>
    </xf>
    <xf numFmtId="0" fontId="101" fillId="0" borderId="19" xfId="0" applyFont="1" applyBorder="1" applyAlignment="1">
      <alignment/>
    </xf>
    <xf numFmtId="199" fontId="46" fillId="0" borderId="21" xfId="139" applyNumberFormat="1" applyFont="1" applyBorder="1" applyAlignment="1" applyProtection="1">
      <alignment horizontal="center" vertical="center"/>
      <protection hidden="1"/>
    </xf>
    <xf numFmtId="198" fontId="46" fillId="0" borderId="21" xfId="139" applyNumberFormat="1" applyFont="1" applyBorder="1" applyAlignment="1" applyProtection="1">
      <alignment horizontal="center" vertical="center"/>
      <protection locked="0"/>
    </xf>
    <xf numFmtId="200" fontId="46" fillId="0" borderId="21" xfId="82" applyNumberFormat="1" applyFont="1" applyBorder="1" applyAlignment="1" applyProtection="1">
      <alignment horizontal="center"/>
      <protection hidden="1"/>
    </xf>
    <xf numFmtId="199" fontId="46" fillId="0" borderId="20" xfId="139" applyNumberFormat="1" applyFont="1" applyBorder="1" applyAlignment="1" applyProtection="1">
      <alignment horizontal="center" vertical="center"/>
      <protection hidden="1"/>
    </xf>
    <xf numFmtId="200" fontId="46" fillId="0" borderId="20" xfId="82" applyNumberFormat="1" applyFont="1" applyBorder="1" applyAlignment="1" applyProtection="1">
      <alignment horizontal="center"/>
      <protection hidden="1"/>
    </xf>
    <xf numFmtId="9" fontId="48" fillId="38" borderId="27" xfId="151" applyFont="1" applyFill="1" applyBorder="1" applyAlignment="1" applyProtection="1">
      <alignment horizontal="center" vertical="center"/>
      <protection hidden="1"/>
    </xf>
    <xf numFmtId="0" fontId="95" fillId="0" borderId="20" xfId="0" applyFont="1" applyBorder="1" applyAlignment="1">
      <alignment/>
    </xf>
    <xf numFmtId="4" fontId="48" fillId="0" borderId="28" xfId="139" applyNumberFormat="1" applyFont="1" applyBorder="1" applyAlignment="1" applyProtection="1">
      <alignment horizontal="center" vertical="center" wrapText="1"/>
      <protection hidden="1"/>
    </xf>
    <xf numFmtId="4" fontId="47" fillId="0" borderId="5" xfId="139" applyNumberFormat="1" applyFont="1" applyBorder="1" applyAlignment="1" applyProtection="1">
      <alignment horizontal="left" vertical="center"/>
      <protection hidden="1"/>
    </xf>
    <xf numFmtId="0" fontId="95" fillId="0" borderId="5" xfId="0" applyFont="1" applyBorder="1" applyAlignment="1">
      <alignment/>
    </xf>
    <xf numFmtId="4" fontId="38" fillId="0" borderId="5" xfId="139" applyNumberFormat="1" applyFont="1" applyBorder="1" applyAlignment="1" applyProtection="1">
      <alignment horizontal="center" vertical="center" wrapText="1"/>
      <protection hidden="1"/>
    </xf>
    <xf numFmtId="9" fontId="38" fillId="37" borderId="5" xfId="151" applyFont="1" applyFill="1" applyBorder="1" applyAlignment="1" applyProtection="1">
      <alignment horizontal="center" vertical="center"/>
      <protection hidden="1"/>
    </xf>
    <xf numFmtId="200" fontId="38" fillId="0" borderId="5" xfId="82" applyNumberFormat="1" applyFont="1" applyBorder="1" applyAlignment="1" applyProtection="1">
      <alignment horizontal="center" vertical="center" wrapText="1"/>
      <protection hidden="1"/>
    </xf>
    <xf numFmtId="4" fontId="47" fillId="0" borderId="28" xfId="139" applyNumberFormat="1" applyFont="1" applyBorder="1" applyAlignment="1" applyProtection="1">
      <alignment horizontal="center" vertical="center" wrapText="1"/>
      <protection hidden="1"/>
    </xf>
    <xf numFmtId="198" fontId="49" fillId="0" borderId="5" xfId="139" applyNumberFormat="1" applyFont="1" applyBorder="1" applyAlignment="1" applyProtection="1">
      <alignment horizontal="center" vertical="center" wrapText="1"/>
      <protection hidden="1"/>
    </xf>
    <xf numFmtId="3" fontId="49" fillId="0" borderId="5" xfId="139" applyNumberFormat="1" applyFont="1" applyBorder="1" applyAlignment="1" applyProtection="1">
      <alignment horizontal="center" vertical="center" wrapText="1"/>
      <protection hidden="1"/>
    </xf>
    <xf numFmtId="3" fontId="49" fillId="0" borderId="5" xfId="139" applyNumberFormat="1" applyFont="1" applyBorder="1" applyAlignment="1" applyProtection="1">
      <alignment horizontal="center" vertical="center"/>
      <protection hidden="1"/>
    </xf>
    <xf numFmtId="198" fontId="46" fillId="0" borderId="5" xfId="139" applyNumberFormat="1" applyFont="1" applyBorder="1" applyAlignment="1" applyProtection="1">
      <alignment horizontal="center" vertical="center"/>
      <protection locked="0"/>
    </xf>
    <xf numFmtId="3" fontId="46" fillId="0" borderId="5" xfId="139" applyNumberFormat="1" applyFont="1" applyBorder="1" applyAlignment="1" applyProtection="1">
      <alignment horizontal="center" vertical="center"/>
      <protection hidden="1"/>
    </xf>
    <xf numFmtId="200" fontId="46" fillId="0" borderId="5" xfId="82" applyNumberFormat="1" applyFont="1" applyBorder="1" applyAlignment="1" applyProtection="1">
      <alignment horizontal="center"/>
      <protection hidden="1"/>
    </xf>
    <xf numFmtId="199" fontId="47" fillId="0" borderId="5" xfId="139" applyNumberFormat="1" applyFont="1" applyBorder="1" applyAlignment="1" applyProtection="1">
      <alignment horizontal="left" vertical="center"/>
      <protection hidden="1"/>
    </xf>
    <xf numFmtId="198" fontId="47" fillId="0" borderId="5" xfId="139" applyNumberFormat="1" applyFont="1" applyBorder="1" applyAlignment="1" applyProtection="1">
      <alignment horizontal="center" vertical="center"/>
      <protection locked="0"/>
    </xf>
    <xf numFmtId="3" fontId="47" fillId="0" borderId="5" xfId="139" applyNumberFormat="1" applyFont="1" applyBorder="1" applyAlignment="1" applyProtection="1">
      <alignment horizontal="center" vertical="center"/>
      <protection hidden="1"/>
    </xf>
    <xf numFmtId="0" fontId="101" fillId="0" borderId="20" xfId="0" applyFont="1" applyBorder="1" applyAlignment="1">
      <alignment/>
    </xf>
    <xf numFmtId="0" fontId="101" fillId="0" borderId="21" xfId="0" applyFont="1" applyBorder="1" applyAlignment="1">
      <alignment/>
    </xf>
    <xf numFmtId="199" fontId="47" fillId="0" borderId="29" xfId="139" applyNumberFormat="1" applyFont="1" applyBorder="1" applyAlignment="1" applyProtection="1">
      <alignment horizontal="left" vertical="center"/>
      <protection hidden="1"/>
    </xf>
    <xf numFmtId="0" fontId="95" fillId="0" borderId="29" xfId="0" applyFont="1" applyBorder="1" applyAlignment="1">
      <alignment/>
    </xf>
    <xf numFmtId="198" fontId="47" fillId="0" borderId="29" xfId="139" applyNumberFormat="1" applyFont="1" applyBorder="1" applyAlignment="1" applyProtection="1">
      <alignment horizontal="center" vertical="center"/>
      <protection locked="0"/>
    </xf>
    <xf numFmtId="3" fontId="47" fillId="0" borderId="29" xfId="139" applyNumberFormat="1" applyFont="1" applyBorder="1" applyAlignment="1" applyProtection="1">
      <alignment horizontal="center" vertical="center"/>
      <protection hidden="1"/>
    </xf>
    <xf numFmtId="3" fontId="46" fillId="0" borderId="29" xfId="139" applyNumberFormat="1" applyFont="1" applyBorder="1" applyAlignment="1" applyProtection="1">
      <alignment horizontal="center" vertical="center"/>
      <protection hidden="1"/>
    </xf>
    <xf numFmtId="200" fontId="46" fillId="0" borderId="29" xfId="82" applyNumberFormat="1" applyFont="1" applyBorder="1" applyAlignment="1" applyProtection="1">
      <alignment horizontal="center"/>
      <protection hidden="1"/>
    </xf>
    <xf numFmtId="199" fontId="47" fillId="0" borderId="30" xfId="139" applyNumberFormat="1" applyFont="1" applyBorder="1" applyAlignment="1" applyProtection="1">
      <alignment horizontal="left" vertical="center"/>
      <protection hidden="1"/>
    </xf>
    <xf numFmtId="0" fontId="95" fillId="0" borderId="30" xfId="0" applyFont="1" applyBorder="1" applyAlignment="1">
      <alignment/>
    </xf>
    <xf numFmtId="198" fontId="47" fillId="0" borderId="30" xfId="139" applyNumberFormat="1" applyFont="1" applyBorder="1" applyAlignment="1" applyProtection="1">
      <alignment horizontal="center" vertical="center"/>
      <protection locked="0"/>
    </xf>
    <xf numFmtId="3" fontId="47" fillId="0" borderId="30" xfId="139" applyNumberFormat="1" applyFont="1" applyBorder="1" applyAlignment="1" applyProtection="1">
      <alignment horizontal="center" vertical="center"/>
      <protection hidden="1"/>
    </xf>
    <xf numFmtId="3" fontId="46" fillId="0" borderId="30" xfId="139" applyNumberFormat="1" applyFont="1" applyBorder="1" applyAlignment="1" applyProtection="1">
      <alignment horizontal="center" vertical="center"/>
      <protection hidden="1"/>
    </xf>
    <xf numFmtId="200" fontId="46" fillId="0" borderId="30" xfId="82" applyNumberFormat="1" applyFont="1" applyBorder="1" applyAlignment="1" applyProtection="1">
      <alignment horizontal="center"/>
      <protection hidden="1"/>
    </xf>
    <xf numFmtId="200" fontId="46" fillId="0" borderId="26" xfId="82" applyNumberFormat="1" applyFont="1" applyBorder="1" applyAlignment="1" applyProtection="1">
      <alignment horizontal="center"/>
      <protection hidden="1"/>
    </xf>
    <xf numFmtId="0" fontId="95" fillId="0" borderId="21" xfId="0" applyFont="1" applyBorder="1" applyAlignment="1">
      <alignment/>
    </xf>
    <xf numFmtId="3" fontId="49" fillId="38" borderId="31" xfId="139" applyNumberFormat="1" applyFont="1" applyFill="1" applyBorder="1" applyAlignment="1" applyProtection="1">
      <alignment horizontal="right" vertical="center"/>
      <protection hidden="1"/>
    </xf>
    <xf numFmtId="1" fontId="47" fillId="0" borderId="28" xfId="139" applyNumberFormat="1" applyFont="1" applyBorder="1" applyAlignment="1" applyProtection="1">
      <alignment horizontal="center" vertical="center"/>
      <protection locked="0"/>
    </xf>
    <xf numFmtId="1" fontId="47" fillId="0" borderId="32" xfId="139" applyNumberFormat="1" applyFont="1" applyBorder="1" applyAlignment="1" applyProtection="1">
      <alignment horizontal="center" vertical="center"/>
      <protection locked="0"/>
    </xf>
    <xf numFmtId="0" fontId="50" fillId="0" borderId="5" xfId="0" applyFont="1" applyBorder="1" applyAlignment="1">
      <alignment/>
    </xf>
    <xf numFmtId="200" fontId="38" fillId="0" borderId="33" xfId="82" applyNumberFormat="1" applyFont="1" applyBorder="1" applyAlignment="1" applyProtection="1">
      <alignment horizontal="center" vertical="center" wrapText="1"/>
      <protection hidden="1"/>
    </xf>
    <xf numFmtId="200" fontId="46" fillId="0" borderId="34" xfId="82" applyNumberFormat="1" applyFont="1" applyBorder="1" applyAlignment="1" applyProtection="1">
      <alignment horizontal="center" vertical="center"/>
      <protection hidden="1"/>
    </xf>
    <xf numFmtId="200" fontId="46" fillId="0" borderId="35" xfId="82" applyNumberFormat="1" applyFont="1" applyBorder="1" applyAlignment="1" applyProtection="1">
      <alignment horizontal="center" vertical="center"/>
      <protection hidden="1"/>
    </xf>
    <xf numFmtId="200" fontId="46" fillId="0" borderId="36" xfId="82" applyNumberFormat="1" applyFont="1" applyBorder="1" applyAlignment="1" applyProtection="1">
      <alignment horizontal="center" vertical="center"/>
      <protection hidden="1"/>
    </xf>
    <xf numFmtId="200" fontId="46" fillId="0" borderId="33" xfId="82" applyNumberFormat="1" applyFont="1" applyBorder="1" applyAlignment="1" applyProtection="1">
      <alignment horizontal="center" vertical="center"/>
      <protection hidden="1"/>
    </xf>
    <xf numFmtId="200" fontId="47" fillId="0" borderId="33" xfId="82" applyNumberFormat="1" applyFont="1" applyBorder="1" applyAlignment="1" applyProtection="1">
      <alignment horizontal="center" vertical="center"/>
      <protection hidden="1"/>
    </xf>
    <xf numFmtId="200" fontId="47" fillId="0" borderId="37" xfId="82" applyNumberFormat="1" applyFont="1" applyBorder="1" applyAlignment="1" applyProtection="1">
      <alignment horizontal="center" vertical="center"/>
      <protection hidden="1"/>
    </xf>
    <xf numFmtId="200" fontId="47" fillId="0" borderId="38" xfId="82" applyNumberFormat="1" applyFont="1" applyBorder="1" applyAlignment="1" applyProtection="1">
      <alignment horizontal="center" vertical="center"/>
      <protection hidden="1"/>
    </xf>
    <xf numFmtId="200" fontId="46" fillId="0" borderId="37" xfId="82" applyNumberFormat="1" applyFont="1" applyBorder="1" applyAlignment="1" applyProtection="1">
      <alignment horizontal="center" vertical="center"/>
      <protection hidden="1"/>
    </xf>
    <xf numFmtId="200" fontId="46" fillId="0" borderId="38" xfId="82" applyNumberFormat="1" applyFont="1" applyBorder="1" applyAlignment="1" applyProtection="1">
      <alignment horizontal="center" vertical="center"/>
      <protection hidden="1"/>
    </xf>
    <xf numFmtId="200" fontId="47" fillId="0" borderId="39" xfId="82" applyNumberFormat="1" applyFont="1" applyBorder="1" applyAlignment="1" applyProtection="1">
      <alignment horizontal="center" vertical="center"/>
      <protection hidden="1"/>
    </xf>
    <xf numFmtId="43" fontId="46" fillId="37" borderId="12" xfId="82" applyFont="1" applyFill="1" applyBorder="1" applyAlignment="1">
      <alignment horizontal="right" vertical="center"/>
    </xf>
    <xf numFmtId="43" fontId="46" fillId="37" borderId="19" xfId="82" applyFont="1" applyFill="1" applyBorder="1" applyAlignment="1">
      <alignment horizontal="right" vertical="center"/>
    </xf>
    <xf numFmtId="43" fontId="46" fillId="37" borderId="24" xfId="82" applyFont="1" applyFill="1" applyBorder="1" applyAlignment="1">
      <alignment horizontal="right" vertical="center"/>
    </xf>
    <xf numFmtId="1" fontId="48" fillId="0" borderId="40" xfId="139" applyNumberFormat="1" applyFont="1" applyBorder="1" applyAlignment="1" applyProtection="1">
      <alignment horizontal="center" vertical="center"/>
      <protection locked="0"/>
    </xf>
    <xf numFmtId="0" fontId="96" fillId="0" borderId="41" xfId="0" applyFont="1" applyBorder="1" applyAlignment="1">
      <alignment/>
    </xf>
    <xf numFmtId="0" fontId="96" fillId="0" borderId="42" xfId="0" applyFont="1" applyBorder="1" applyAlignment="1">
      <alignment/>
    </xf>
    <xf numFmtId="0" fontId="96" fillId="0" borderId="43" xfId="0" applyFont="1" applyBorder="1" applyAlignment="1">
      <alignment/>
    </xf>
    <xf numFmtId="1" fontId="48" fillId="0" borderId="28" xfId="139" applyNumberFormat="1" applyFont="1" applyBorder="1" applyAlignment="1" applyProtection="1">
      <alignment horizontal="center" vertical="center"/>
      <protection locked="0"/>
    </xf>
    <xf numFmtId="1" fontId="48" fillId="0" borderId="32" xfId="139" applyNumberFormat="1" applyFont="1" applyBorder="1" applyAlignment="1" applyProtection="1">
      <alignment horizontal="center" vertical="center"/>
      <protection locked="0"/>
    </xf>
    <xf numFmtId="1" fontId="48" fillId="0" borderId="44" xfId="139" applyNumberFormat="1" applyFont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left"/>
    </xf>
    <xf numFmtId="1" fontId="38" fillId="0" borderId="20" xfId="139" applyNumberFormat="1" applyFont="1" applyBorder="1" applyAlignment="1" applyProtection="1">
      <alignment horizontal="left" vertical="center"/>
      <protection locked="0"/>
    </xf>
    <xf numFmtId="1" fontId="38" fillId="0" borderId="19" xfId="139" applyNumberFormat="1" applyFont="1" applyBorder="1" applyAlignment="1" applyProtection="1">
      <alignment horizontal="left" vertical="center"/>
      <protection locked="0"/>
    </xf>
    <xf numFmtId="1" fontId="38" fillId="0" borderId="21" xfId="139" applyNumberFormat="1" applyFont="1" applyBorder="1" applyAlignment="1" applyProtection="1">
      <alignment horizontal="left" vertical="center"/>
      <protection locked="0"/>
    </xf>
    <xf numFmtId="1" fontId="38" fillId="0" borderId="41" xfId="139" applyNumberFormat="1" applyFont="1" applyBorder="1" applyAlignment="1" applyProtection="1">
      <alignment horizontal="left" vertical="center"/>
      <protection locked="0"/>
    </xf>
    <xf numFmtId="1" fontId="38" fillId="0" borderId="42" xfId="139" applyNumberFormat="1" applyFont="1" applyBorder="1" applyAlignment="1" applyProtection="1">
      <alignment horizontal="left" vertical="center"/>
      <protection locked="0"/>
    </xf>
    <xf numFmtId="1" fontId="38" fillId="0" borderId="43" xfId="139" applyNumberFormat="1" applyFont="1" applyBorder="1" applyAlignment="1" applyProtection="1">
      <alignment horizontal="left" vertical="center"/>
      <protection locked="0"/>
    </xf>
    <xf numFmtId="0" fontId="95" fillId="0" borderId="0" xfId="0" applyFont="1" applyBorder="1" applyAlignment="1">
      <alignment/>
    </xf>
    <xf numFmtId="199" fontId="99" fillId="0" borderId="0" xfId="139" applyNumberFormat="1" applyFont="1" applyAlignment="1" applyProtection="1">
      <alignment horizontal="center" vertical="center"/>
      <protection hidden="1"/>
    </xf>
    <xf numFmtId="3" fontId="100" fillId="0" borderId="0" xfId="139" applyNumberFormat="1" applyFont="1" applyAlignment="1" applyProtection="1">
      <alignment horizontal="center" vertical="center"/>
      <protection hidden="1"/>
    </xf>
    <xf numFmtId="0" fontId="100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Fill="1" applyAlignment="1">
      <alignment/>
    </xf>
    <xf numFmtId="1" fontId="48" fillId="0" borderId="28" xfId="139" applyNumberFormat="1" applyFont="1" applyFill="1" applyBorder="1" applyAlignment="1" applyProtection="1">
      <alignment horizontal="center" vertical="center"/>
      <protection locked="0"/>
    </xf>
    <xf numFmtId="199" fontId="47" fillId="0" borderId="5" xfId="139" applyNumberFormat="1" applyFont="1" applyFill="1" applyBorder="1" applyAlignment="1" applyProtection="1">
      <alignment horizontal="left" vertical="center"/>
      <protection hidden="1"/>
    </xf>
    <xf numFmtId="0" fontId="95" fillId="0" borderId="5" xfId="0" applyFont="1" applyFill="1" applyBorder="1" applyAlignment="1">
      <alignment/>
    </xf>
    <xf numFmtId="198" fontId="47" fillId="0" borderId="5" xfId="139" applyNumberFormat="1" applyFont="1" applyFill="1" applyBorder="1" applyAlignment="1" applyProtection="1">
      <alignment horizontal="center" vertical="center"/>
      <protection locked="0"/>
    </xf>
    <xf numFmtId="3" fontId="47" fillId="0" borderId="5" xfId="139" applyNumberFormat="1" applyFont="1" applyFill="1" applyBorder="1" applyAlignment="1" applyProtection="1">
      <alignment horizontal="center" vertical="center"/>
      <protection hidden="1"/>
    </xf>
    <xf numFmtId="3" fontId="46" fillId="0" borderId="5" xfId="139" applyNumberFormat="1" applyFont="1" applyFill="1" applyBorder="1" applyAlignment="1" applyProtection="1">
      <alignment horizontal="center" vertical="center"/>
      <protection hidden="1"/>
    </xf>
    <xf numFmtId="200" fontId="46" fillId="0" borderId="5" xfId="82" applyNumberFormat="1" applyFont="1" applyFill="1" applyBorder="1" applyAlignment="1" applyProtection="1">
      <alignment horizontal="center"/>
      <protection hidden="1"/>
    </xf>
    <xf numFmtId="200" fontId="47" fillId="0" borderId="33" xfId="82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Alignment="1">
      <alignment/>
    </xf>
    <xf numFmtId="0" fontId="96" fillId="0" borderId="41" xfId="0" applyFont="1" applyFill="1" applyBorder="1" applyAlignment="1">
      <alignment/>
    </xf>
    <xf numFmtId="0" fontId="95" fillId="0" borderId="20" xfId="0" applyFont="1" applyFill="1" applyBorder="1" applyAlignment="1">
      <alignment/>
    </xf>
    <xf numFmtId="199" fontId="46" fillId="0" borderId="20" xfId="139" applyNumberFormat="1" applyFont="1" applyFill="1" applyBorder="1" applyAlignment="1" applyProtection="1">
      <alignment horizontal="center" vertical="center"/>
      <protection hidden="1"/>
    </xf>
    <xf numFmtId="198" fontId="46" fillId="0" borderId="20" xfId="139" applyNumberFormat="1" applyFont="1" applyFill="1" applyBorder="1" applyAlignment="1" applyProtection="1">
      <alignment horizontal="center" vertical="center"/>
      <protection locked="0"/>
    </xf>
    <xf numFmtId="3" fontId="46" fillId="0" borderId="20" xfId="139" applyNumberFormat="1" applyFont="1" applyFill="1" applyBorder="1" applyAlignment="1" applyProtection="1">
      <alignment horizontal="center" vertical="center"/>
      <protection hidden="1"/>
    </xf>
    <xf numFmtId="200" fontId="46" fillId="0" borderId="20" xfId="82" applyNumberFormat="1" applyFont="1" applyFill="1" applyBorder="1" applyAlignment="1" applyProtection="1">
      <alignment horizontal="center"/>
      <protection hidden="1"/>
    </xf>
    <xf numFmtId="200" fontId="46" fillId="0" borderId="34" xfId="82" applyNumberFormat="1" applyFont="1" applyFill="1" applyBorder="1" applyAlignment="1" applyProtection="1">
      <alignment horizontal="center" vertical="center"/>
      <protection hidden="1"/>
    </xf>
    <xf numFmtId="0" fontId="96" fillId="0" borderId="43" xfId="0" applyFont="1" applyFill="1" applyBorder="1" applyAlignment="1">
      <alignment/>
    </xf>
    <xf numFmtId="0" fontId="95" fillId="0" borderId="21" xfId="0" applyFont="1" applyFill="1" applyBorder="1" applyAlignment="1">
      <alignment/>
    </xf>
    <xf numFmtId="199" fontId="46" fillId="0" borderId="21" xfId="139" applyNumberFormat="1" applyFont="1" applyFill="1" applyBorder="1" applyAlignment="1" applyProtection="1">
      <alignment horizontal="center" vertical="center"/>
      <protection hidden="1"/>
    </xf>
    <xf numFmtId="198" fontId="46" fillId="0" borderId="21" xfId="139" applyNumberFormat="1" applyFont="1" applyFill="1" applyBorder="1" applyAlignment="1" applyProtection="1">
      <alignment horizontal="center" vertical="center"/>
      <protection locked="0"/>
    </xf>
    <xf numFmtId="3" fontId="46" fillId="0" borderId="21" xfId="139" applyNumberFormat="1" applyFont="1" applyFill="1" applyBorder="1" applyAlignment="1" applyProtection="1">
      <alignment horizontal="center" vertical="center"/>
      <protection hidden="1"/>
    </xf>
    <xf numFmtId="200" fontId="46" fillId="0" borderId="21" xfId="82" applyNumberFormat="1" applyFont="1" applyFill="1" applyBorder="1" applyAlignment="1" applyProtection="1">
      <alignment horizontal="center"/>
      <protection hidden="1"/>
    </xf>
    <xf numFmtId="200" fontId="46" fillId="0" borderId="36" xfId="82" applyNumberFormat="1" applyFont="1" applyFill="1" applyBorder="1" applyAlignment="1" applyProtection="1">
      <alignment horizontal="center" vertical="center"/>
      <protection hidden="1"/>
    </xf>
    <xf numFmtId="0" fontId="96" fillId="0" borderId="42" xfId="0" applyFont="1" applyFill="1" applyBorder="1" applyAlignment="1">
      <alignment/>
    </xf>
    <xf numFmtId="0" fontId="95" fillId="0" borderId="19" xfId="0" applyFont="1" applyFill="1" applyBorder="1" applyAlignment="1">
      <alignment/>
    </xf>
    <xf numFmtId="199" fontId="46" fillId="0" borderId="19" xfId="139" applyNumberFormat="1" applyFont="1" applyFill="1" applyBorder="1" applyAlignment="1" applyProtection="1">
      <alignment horizontal="center" vertical="center"/>
      <protection hidden="1"/>
    </xf>
    <xf numFmtId="198" fontId="46" fillId="0" borderId="19" xfId="139" applyNumberFormat="1" applyFont="1" applyFill="1" applyBorder="1" applyAlignment="1" applyProtection="1">
      <alignment horizontal="center" vertical="center"/>
      <protection locked="0"/>
    </xf>
    <xf numFmtId="3" fontId="46" fillId="0" borderId="19" xfId="139" applyNumberFormat="1" applyFont="1" applyFill="1" applyBorder="1" applyAlignment="1" applyProtection="1">
      <alignment horizontal="center" vertical="center"/>
      <protection hidden="1"/>
    </xf>
    <xf numFmtId="200" fontId="46" fillId="0" borderId="19" xfId="82" applyNumberFormat="1" applyFont="1" applyFill="1" applyBorder="1" applyAlignment="1" applyProtection="1">
      <alignment horizontal="center"/>
      <protection hidden="1"/>
    </xf>
    <xf numFmtId="200" fontId="46" fillId="0" borderId="35" xfId="82" applyNumberFormat="1" applyFont="1" applyFill="1" applyBorder="1" applyAlignment="1" applyProtection="1">
      <alignment horizontal="center" vertical="center"/>
      <protection hidden="1"/>
    </xf>
    <xf numFmtId="1" fontId="48" fillId="0" borderId="42" xfId="139" applyNumberFormat="1" applyFont="1" applyFill="1" applyBorder="1" applyAlignment="1" applyProtection="1">
      <alignment horizontal="center" vertical="center"/>
      <protection locked="0"/>
    </xf>
    <xf numFmtId="0" fontId="101" fillId="0" borderId="19" xfId="0" applyFont="1" applyFill="1" applyBorder="1" applyAlignment="1">
      <alignment/>
    </xf>
    <xf numFmtId="1" fontId="38" fillId="0" borderId="42" xfId="139" applyNumberFormat="1" applyFont="1" applyFill="1" applyBorder="1" applyAlignment="1" applyProtection="1">
      <alignment horizontal="center" vertical="center"/>
      <protection locked="0"/>
    </xf>
    <xf numFmtId="1" fontId="38" fillId="0" borderId="45" xfId="139" applyNumberFormat="1" applyFont="1" applyFill="1" applyBorder="1" applyAlignment="1" applyProtection="1">
      <alignment horizontal="center" vertical="center"/>
      <protection locked="0"/>
    </xf>
    <xf numFmtId="1" fontId="47" fillId="0" borderId="46" xfId="139" applyNumberFormat="1" applyFont="1" applyFill="1" applyBorder="1" applyAlignment="1" applyProtection="1">
      <alignment horizontal="center" vertical="center"/>
      <protection locked="0"/>
    </xf>
    <xf numFmtId="199" fontId="46" fillId="0" borderId="46" xfId="139" applyNumberFormat="1" applyFont="1" applyFill="1" applyBorder="1" applyAlignment="1" applyProtection="1">
      <alignment horizontal="center" vertical="center"/>
      <protection hidden="1"/>
    </xf>
    <xf numFmtId="198" fontId="46" fillId="0" borderId="46" xfId="139" applyNumberFormat="1" applyFont="1" applyFill="1" applyBorder="1" applyAlignment="1" applyProtection="1">
      <alignment horizontal="center" vertical="center"/>
      <protection locked="0"/>
    </xf>
    <xf numFmtId="3" fontId="46" fillId="0" borderId="46" xfId="139" applyNumberFormat="1" applyFont="1" applyFill="1" applyBorder="1" applyAlignment="1" applyProtection="1">
      <alignment horizontal="center" vertical="center"/>
      <protection hidden="1"/>
    </xf>
    <xf numFmtId="200" fontId="46" fillId="0" borderId="46" xfId="82" applyNumberFormat="1" applyFont="1" applyFill="1" applyBorder="1" applyAlignment="1" applyProtection="1">
      <alignment horizontal="center"/>
      <protection hidden="1"/>
    </xf>
    <xf numFmtId="200" fontId="46" fillId="0" borderId="47" xfId="82" applyNumberFormat="1" applyFont="1" applyFill="1" applyBorder="1" applyAlignment="1" applyProtection="1">
      <alignment horizontal="center" vertical="center"/>
      <protection hidden="1"/>
    </xf>
    <xf numFmtId="3" fontId="47" fillId="0" borderId="30" xfId="139" applyNumberFormat="1" applyFont="1" applyBorder="1" applyAlignment="1" applyProtection="1">
      <alignment horizontal="left" vertical="center"/>
      <protection hidden="1"/>
    </xf>
    <xf numFmtId="0" fontId="50" fillId="0" borderId="0" xfId="0" applyFont="1" applyAlignment="1">
      <alignment/>
    </xf>
    <xf numFmtId="0" fontId="38" fillId="0" borderId="41" xfId="0" applyFont="1" applyBorder="1" applyAlignment="1">
      <alignment/>
    </xf>
    <xf numFmtId="0" fontId="50" fillId="0" borderId="20" xfId="0" applyFont="1" applyBorder="1" applyAlignment="1">
      <alignment/>
    </xf>
    <xf numFmtId="0" fontId="38" fillId="0" borderId="43" xfId="0" applyFont="1" applyBorder="1" applyAlignment="1">
      <alignment/>
    </xf>
    <xf numFmtId="0" fontId="50" fillId="0" borderId="21" xfId="0" applyFont="1" applyBorder="1" applyAlignment="1">
      <alignment/>
    </xf>
    <xf numFmtId="0" fontId="101" fillId="0" borderId="20" xfId="0" applyFont="1" applyFill="1" applyBorder="1" applyAlignment="1">
      <alignment/>
    </xf>
    <xf numFmtId="0" fontId="101" fillId="0" borderId="21" xfId="0" applyFont="1" applyFill="1" applyBorder="1" applyAlignment="1">
      <alignment/>
    </xf>
    <xf numFmtId="0" fontId="50" fillId="0" borderId="30" xfId="0" applyFont="1" applyBorder="1" applyAlignment="1">
      <alignment/>
    </xf>
    <xf numFmtId="1" fontId="48" fillId="0" borderId="32" xfId="139" applyNumberFormat="1" applyFont="1" applyFill="1" applyBorder="1" applyAlignment="1" applyProtection="1">
      <alignment horizontal="center" vertical="center"/>
      <protection locked="0"/>
    </xf>
    <xf numFmtId="199" fontId="47" fillId="0" borderId="29" xfId="139" applyNumberFormat="1" applyFont="1" applyFill="1" applyBorder="1" applyAlignment="1" applyProtection="1">
      <alignment horizontal="left" vertical="center"/>
      <protection hidden="1"/>
    </xf>
    <xf numFmtId="0" fontId="95" fillId="0" borderId="29" xfId="0" applyFont="1" applyFill="1" applyBorder="1" applyAlignment="1">
      <alignment/>
    </xf>
    <xf numFmtId="198" fontId="47" fillId="0" borderId="29" xfId="139" applyNumberFormat="1" applyFont="1" applyFill="1" applyBorder="1" applyAlignment="1" applyProtection="1">
      <alignment horizontal="center" vertical="center"/>
      <protection locked="0"/>
    </xf>
    <xf numFmtId="3" fontId="47" fillId="0" borderId="29" xfId="139" applyNumberFormat="1" applyFont="1" applyFill="1" applyBorder="1" applyAlignment="1" applyProtection="1">
      <alignment horizontal="center" vertical="center"/>
      <protection hidden="1"/>
    </xf>
    <xf numFmtId="3" fontId="46" fillId="0" borderId="29" xfId="139" applyNumberFormat="1" applyFont="1" applyFill="1" applyBorder="1" applyAlignment="1" applyProtection="1">
      <alignment horizontal="center" vertical="center"/>
      <protection hidden="1"/>
    </xf>
    <xf numFmtId="200" fontId="46" fillId="0" borderId="29" xfId="82" applyNumberFormat="1" applyFont="1" applyFill="1" applyBorder="1" applyAlignment="1" applyProtection="1">
      <alignment horizontal="center"/>
      <protection hidden="1"/>
    </xf>
    <xf numFmtId="200" fontId="47" fillId="0" borderId="37" xfId="82" applyNumberFormat="1" applyFont="1" applyFill="1" applyBorder="1" applyAlignment="1" applyProtection="1">
      <alignment horizontal="center" vertical="center"/>
      <protection hidden="1"/>
    </xf>
    <xf numFmtId="1" fontId="48" fillId="0" borderId="44" xfId="139" applyNumberFormat="1" applyFont="1" applyFill="1" applyBorder="1" applyAlignment="1" applyProtection="1">
      <alignment horizontal="center" vertical="center"/>
      <protection locked="0"/>
    </xf>
    <xf numFmtId="199" fontId="47" fillId="0" borderId="26" xfId="139" applyNumberFormat="1" applyFont="1" applyFill="1" applyBorder="1" applyAlignment="1" applyProtection="1">
      <alignment horizontal="left" vertical="center"/>
      <protection hidden="1"/>
    </xf>
    <xf numFmtId="0" fontId="95" fillId="0" borderId="26" xfId="0" applyFont="1" applyFill="1" applyBorder="1" applyAlignment="1">
      <alignment/>
    </xf>
    <xf numFmtId="198" fontId="47" fillId="0" borderId="26" xfId="139" applyNumberFormat="1" applyFont="1" applyFill="1" applyBorder="1" applyAlignment="1" applyProtection="1">
      <alignment horizontal="center" vertical="center"/>
      <protection locked="0"/>
    </xf>
    <xf numFmtId="3" fontId="47" fillId="0" borderId="26" xfId="139" applyNumberFormat="1" applyFont="1" applyFill="1" applyBorder="1" applyAlignment="1" applyProtection="1">
      <alignment horizontal="center" vertical="center"/>
      <protection hidden="1"/>
    </xf>
    <xf numFmtId="3" fontId="46" fillId="0" borderId="26" xfId="139" applyNumberFormat="1" applyFont="1" applyFill="1" applyBorder="1" applyAlignment="1" applyProtection="1">
      <alignment horizontal="center" vertical="center"/>
      <protection hidden="1"/>
    </xf>
    <xf numFmtId="200" fontId="46" fillId="0" borderId="26" xfId="82" applyNumberFormat="1" applyFont="1" applyFill="1" applyBorder="1" applyAlignment="1" applyProtection="1">
      <alignment horizontal="center"/>
      <protection hidden="1"/>
    </xf>
    <xf numFmtId="200" fontId="47" fillId="0" borderId="39" xfId="82" applyNumberFormat="1" applyFont="1" applyFill="1" applyBorder="1" applyAlignment="1" applyProtection="1">
      <alignment horizontal="center" vertical="center"/>
      <protection hidden="1"/>
    </xf>
    <xf numFmtId="1" fontId="48" fillId="0" borderId="40" xfId="139" applyNumberFormat="1" applyFont="1" applyFill="1" applyBorder="1" applyAlignment="1" applyProtection="1">
      <alignment horizontal="center" vertical="center"/>
      <protection locked="0"/>
    </xf>
    <xf numFmtId="199" fontId="47" fillId="0" borderId="30" xfId="139" applyNumberFormat="1" applyFont="1" applyFill="1" applyBorder="1" applyAlignment="1" applyProtection="1">
      <alignment horizontal="left" vertical="center"/>
      <protection hidden="1"/>
    </xf>
    <xf numFmtId="0" fontId="95" fillId="0" borderId="30" xfId="0" applyFont="1" applyFill="1" applyBorder="1" applyAlignment="1">
      <alignment/>
    </xf>
    <xf numFmtId="198" fontId="47" fillId="0" borderId="30" xfId="139" applyNumberFormat="1" applyFont="1" applyFill="1" applyBorder="1" applyAlignment="1" applyProtection="1">
      <alignment horizontal="center" vertical="center"/>
      <protection locked="0"/>
    </xf>
    <xf numFmtId="3" fontId="47" fillId="0" borderId="30" xfId="139" applyNumberFormat="1" applyFont="1" applyFill="1" applyBorder="1" applyAlignment="1" applyProtection="1">
      <alignment horizontal="center" vertical="center"/>
      <protection hidden="1"/>
    </xf>
    <xf numFmtId="3" fontId="46" fillId="0" borderId="30" xfId="139" applyNumberFormat="1" applyFont="1" applyFill="1" applyBorder="1" applyAlignment="1" applyProtection="1">
      <alignment horizontal="center" vertical="center"/>
      <protection hidden="1"/>
    </xf>
    <xf numFmtId="200" fontId="46" fillId="0" borderId="30" xfId="82" applyNumberFormat="1" applyFont="1" applyFill="1" applyBorder="1" applyAlignment="1" applyProtection="1">
      <alignment horizontal="center"/>
      <protection hidden="1"/>
    </xf>
    <xf numFmtId="200" fontId="47" fillId="0" borderId="38" xfId="82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Border="1" applyAlignment="1">
      <alignment/>
    </xf>
    <xf numFmtId="0" fontId="50" fillId="0" borderId="29" xfId="0" applyFont="1" applyBorder="1" applyAlignment="1">
      <alignment/>
    </xf>
    <xf numFmtId="0" fontId="47" fillId="0" borderId="20" xfId="0" applyFont="1" applyBorder="1" applyAlignment="1">
      <alignment/>
    </xf>
    <xf numFmtId="0" fontId="38" fillId="0" borderId="42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1" xfId="0" applyFont="1" applyBorder="1" applyAlignment="1">
      <alignment/>
    </xf>
    <xf numFmtId="1" fontId="98" fillId="0" borderId="0" xfId="0" applyNumberFormat="1" applyFont="1" applyAlignment="1">
      <alignment/>
    </xf>
    <xf numFmtId="200" fontId="48" fillId="0" borderId="48" xfId="82" applyNumberFormat="1" applyFont="1" applyBorder="1" applyAlignment="1" applyProtection="1">
      <alignment horizontal="center" vertical="center" wrapText="1"/>
      <protection hidden="1"/>
    </xf>
    <xf numFmtId="200" fontId="48" fillId="0" borderId="49" xfId="82" applyNumberFormat="1" applyFont="1" applyBorder="1" applyAlignment="1" applyProtection="1">
      <alignment horizontal="center" vertical="center" wrapText="1"/>
      <protection hidden="1"/>
    </xf>
    <xf numFmtId="4" fontId="99" fillId="0" borderId="0" xfId="139" applyNumberFormat="1" applyFont="1" applyAlignment="1" applyProtection="1">
      <alignment horizontal="center" vertical="center"/>
      <protection hidden="1"/>
    </xf>
    <xf numFmtId="200" fontId="48" fillId="0" borderId="50" xfId="82" applyNumberFormat="1" applyFont="1" applyBorder="1" applyAlignment="1" applyProtection="1">
      <alignment horizontal="center" vertical="center" wrapText="1"/>
      <protection hidden="1"/>
    </xf>
    <xf numFmtId="200" fontId="48" fillId="0" borderId="51" xfId="82" applyNumberFormat="1" applyFont="1" applyBorder="1" applyAlignment="1" applyProtection="1">
      <alignment horizontal="center" vertical="center" wrapText="1"/>
      <protection hidden="1"/>
    </xf>
    <xf numFmtId="200" fontId="48" fillId="0" borderId="52" xfId="82" applyNumberFormat="1" applyFont="1" applyBorder="1" applyAlignment="1" applyProtection="1">
      <alignment horizontal="center" vertical="center" wrapText="1"/>
      <protection hidden="1"/>
    </xf>
    <xf numFmtId="0" fontId="103" fillId="0" borderId="0" xfId="0" applyFont="1" applyAlignment="1">
      <alignment horizontal="center" vertical="center"/>
    </xf>
    <xf numFmtId="4" fontId="48" fillId="0" borderId="53" xfId="139" applyNumberFormat="1" applyFont="1" applyBorder="1" applyAlignment="1" applyProtection="1">
      <alignment horizontal="center" vertical="center" wrapText="1"/>
      <protection hidden="1"/>
    </xf>
    <xf numFmtId="4" fontId="48" fillId="0" borderId="54" xfId="139" applyNumberFormat="1" applyFont="1" applyBorder="1" applyAlignment="1" applyProtection="1">
      <alignment horizontal="center" vertical="center" wrapText="1"/>
      <protection hidden="1"/>
    </xf>
    <xf numFmtId="4" fontId="48" fillId="0" borderId="55" xfId="139" applyNumberFormat="1" applyFont="1" applyBorder="1" applyAlignment="1" applyProtection="1">
      <alignment horizontal="center" vertical="center" wrapText="1"/>
      <protection hidden="1"/>
    </xf>
    <xf numFmtId="4" fontId="48" fillId="0" borderId="56" xfId="139" applyNumberFormat="1" applyFont="1" applyBorder="1" applyAlignment="1" applyProtection="1">
      <alignment horizontal="center" vertical="center" wrapText="1"/>
      <protection hidden="1"/>
    </xf>
    <xf numFmtId="4" fontId="48" fillId="0" borderId="57" xfId="139" applyNumberFormat="1" applyFont="1" applyBorder="1" applyAlignment="1" applyProtection="1">
      <alignment horizontal="center" vertical="center" wrapText="1"/>
      <protection hidden="1"/>
    </xf>
    <xf numFmtId="4" fontId="48" fillId="0" borderId="58" xfId="139" applyNumberFormat="1" applyFont="1" applyBorder="1" applyAlignment="1" applyProtection="1">
      <alignment horizontal="center" vertical="center" wrapText="1"/>
      <protection hidden="1"/>
    </xf>
    <xf numFmtId="4" fontId="48" fillId="0" borderId="9" xfId="139" applyNumberFormat="1" applyFont="1" applyBorder="1" applyAlignment="1" applyProtection="1">
      <alignment horizontal="center" vertical="center" wrapText="1"/>
      <protection hidden="1"/>
    </xf>
    <xf numFmtId="4" fontId="48" fillId="0" borderId="31" xfId="139" applyNumberFormat="1" applyFont="1" applyBorder="1" applyAlignment="1" applyProtection="1">
      <alignment horizontal="center" vertical="center" wrapText="1"/>
      <protection hidden="1"/>
    </xf>
    <xf numFmtId="4" fontId="48" fillId="0" borderId="59" xfId="139" applyNumberFormat="1" applyFont="1" applyBorder="1" applyAlignment="1" applyProtection="1">
      <alignment horizontal="center" vertical="center"/>
      <protection hidden="1"/>
    </xf>
    <xf numFmtId="4" fontId="48" fillId="0" borderId="58" xfId="139" applyNumberFormat="1" applyFont="1" applyBorder="1" applyAlignment="1" applyProtection="1">
      <alignment horizontal="center" vertical="center"/>
      <protection hidden="1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</cellXfs>
  <cellStyles count="187">
    <cellStyle name="Normal" xfId="0"/>
    <cellStyle name="          &#13;&#10;shell=progman.exe&#13;&#10;m" xfId="15"/>
    <cellStyle name="          &#13;&#10;shell=progman.exe&#13;&#10;m 2" xfId="16"/>
    <cellStyle name="          &#13;&#10;shell=progman.exe&#13;&#10;m 3" xfId="17"/>
    <cellStyle name="??" xfId="18"/>
    <cellStyle name="?? [0.00]_PRODUCT DETAIL Q1" xfId="19"/>
    <cellStyle name="?? [0]" xfId="20"/>
    <cellStyle name="???? [0.00]_PRODUCT DETAIL Q1" xfId="21"/>
    <cellStyle name="????_PRODUCT DETAIL Q1" xfId="22"/>
    <cellStyle name="???[0]_Book1" xfId="23"/>
    <cellStyle name="???_???" xfId="24"/>
    <cellStyle name="??_(????)??????" xfId="25"/>
    <cellStyle name="_Tong hop may cheu nganh 1" xfId="26"/>
    <cellStyle name="•W€_STDFOR" xfId="27"/>
    <cellStyle name="W_STDFOR" xfId="28"/>
    <cellStyle name="1" xfId="29"/>
    <cellStyle name="¹éºÐÀ²_±âÅ¸" xfId="30"/>
    <cellStyle name="2" xfId="31"/>
    <cellStyle name="20" xfId="32"/>
    <cellStyle name="20 2" xfId="33"/>
    <cellStyle name="20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3" xfId="41"/>
    <cellStyle name="4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ÅëÈ­ [0]_¿ì¹°Åë" xfId="62"/>
    <cellStyle name="AeE­ [0]_INQUIRY ¿µ¾÷AßAø " xfId="63"/>
    <cellStyle name="ÅëÈ­ [0]_Sheet1" xfId="64"/>
    <cellStyle name="ÅëÈ­_¿ì¹°Åë" xfId="65"/>
    <cellStyle name="AeE­_INQUIRY ¿µ¾÷AßAø " xfId="66"/>
    <cellStyle name="ÅëÈ­_Sheet1" xfId="67"/>
    <cellStyle name="ÄÞ¸¶ [0]_¿ì¹°Åë" xfId="68"/>
    <cellStyle name="AÞ¸¶ [0]_INQUIRY ¿?¾÷AßAø " xfId="69"/>
    <cellStyle name="ÄÞ¸¶ [0]_L601CPT" xfId="70"/>
    <cellStyle name="ÄÞ¸¶_¿ì¹°Åë" xfId="71"/>
    <cellStyle name="AÞ¸¶_INQUIRY ¿?¾÷AßAø " xfId="72"/>
    <cellStyle name="ÄÞ¸¶_L601CPT" xfId="73"/>
    <cellStyle name="Bad" xfId="74"/>
    <cellStyle name="C?AØ_¿?¾÷CoE² " xfId="75"/>
    <cellStyle name="Ç¥ÁØ_#2(M17)_1" xfId="76"/>
    <cellStyle name="C￥AØ_¿μ¾÷CoE² " xfId="77"/>
    <cellStyle name="Ç¥ÁØ_±³°¢¼ö·®" xfId="78"/>
    <cellStyle name="Calculation" xfId="79"/>
    <cellStyle name="category" xfId="80"/>
    <cellStyle name="Check Cell" xfId="81"/>
    <cellStyle name="Comma" xfId="82"/>
    <cellStyle name="Comma [0]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D1" xfId="90"/>
    <cellStyle name="D1 2" xfId="91"/>
    <cellStyle name="D1 3" xfId="92"/>
    <cellStyle name="Date" xfId="93"/>
    <cellStyle name="Dezimal [0]_UXO VII" xfId="94"/>
    <cellStyle name="Dezimal_UXO VII" xfId="95"/>
    <cellStyle name="Dollar (zero dec)" xfId="96"/>
    <cellStyle name="e" xfId="97"/>
    <cellStyle name="Explanatory Text" xfId="98"/>
    <cellStyle name="f" xfId="99"/>
    <cellStyle name="Fixed" xfId="100"/>
    <cellStyle name="Good" xfId="101"/>
    <cellStyle name="Grey" xfId="102"/>
    <cellStyle name="HEADER" xfId="103"/>
    <cellStyle name="Header1" xfId="104"/>
    <cellStyle name="Header2" xfId="105"/>
    <cellStyle name="Heading 1" xfId="106"/>
    <cellStyle name="Heading 1 2" xfId="107"/>
    <cellStyle name="Heading 1 3" xfId="108"/>
    <cellStyle name="Heading 1 4" xfId="109"/>
    <cellStyle name="Heading 2" xfId="110"/>
    <cellStyle name="Heading 2 2" xfId="111"/>
    <cellStyle name="Heading 2 3" xfId="112"/>
    <cellStyle name="Heading 2 4" xfId="113"/>
    <cellStyle name="Heading 3" xfId="114"/>
    <cellStyle name="Heading 4" xfId="115"/>
    <cellStyle name="Heading1" xfId="116"/>
    <cellStyle name="Heading2" xfId="117"/>
    <cellStyle name="Input" xfId="118"/>
    <cellStyle name="Input [yellow]" xfId="119"/>
    <cellStyle name="Input 2" xfId="120"/>
    <cellStyle name="Input 3" xfId="121"/>
    <cellStyle name="Input 4" xfId="122"/>
    <cellStyle name="Linked Cell" xfId="123"/>
    <cellStyle name="Millares [0]_Well Timing" xfId="124"/>
    <cellStyle name="Millares_Well Timing" xfId="125"/>
    <cellStyle name="Model" xfId="126"/>
    <cellStyle name="moi" xfId="127"/>
    <cellStyle name="Moneda [0]_Well Timing" xfId="128"/>
    <cellStyle name="Moneda_Well Timing" xfId="129"/>
    <cellStyle name="Monétaire [0]_TARIFFS DB" xfId="130"/>
    <cellStyle name="Monétaire_TARIFFS DB" xfId="131"/>
    <cellStyle name="n" xfId="132"/>
    <cellStyle name="Neutral" xfId="133"/>
    <cellStyle name="New Times Roman" xfId="134"/>
    <cellStyle name="no dec" xfId="135"/>
    <cellStyle name="Normal - Style1" xfId="136"/>
    <cellStyle name="Normal 2" xfId="137"/>
    <cellStyle name="Normal 4" xfId="138"/>
    <cellStyle name="Normal_gia ca may-bluong" xfId="139"/>
    <cellStyle name="Normal1" xfId="140"/>
    <cellStyle name="Note" xfId="141"/>
    <cellStyle name="Œ…‹æØ‚è [0.00]_laroux" xfId="142"/>
    <cellStyle name="Œ…‹æØ‚è_laroux" xfId="143"/>
    <cellStyle name="oft Excel]&#13;&#10;Comment=The open=/f lines load custom functions into the Paste Function list.&#13;&#10;Maximized=2&#13;&#10;Basics=1&#13;&#10;A" xfId="144"/>
    <cellStyle name="oft Excel]&#13;&#10;Comment=The open=/f lines load custom functions into the Paste Function list.&#13;&#10;Maximized=3&#13;&#10;Basics=1&#13;&#10;A" xfId="145"/>
    <cellStyle name="oft Excel]&#13;&#10;Comment=The open=/f lines load custom functions into the Paste Function list.&#13;&#10;Maximized=3&#13;&#10;Basics=1&#13;&#10;A 2" xfId="146"/>
    <cellStyle name="oft Excel]&#13;&#10;Comment=The open=/f lines load custom functions into the Paste Function list.&#13;&#10;Maximized=3&#13;&#10;Basics=1&#13;&#10;A 3" xfId="147"/>
    <cellStyle name="omma [0]_Mktg Prog" xfId="148"/>
    <cellStyle name="ormal_Sheet1_1" xfId="149"/>
    <cellStyle name="Output" xfId="150"/>
    <cellStyle name="Percent" xfId="151"/>
    <cellStyle name="Percent [2]" xfId="152"/>
    <cellStyle name="s]&#13;&#10;spooler=yes&#13;&#10;load=&#13;&#10;Beep=yes&#13;&#10;NullPort=None&#13;&#10;BorderWidth=3&#13;&#10;CursorBlinkRate=1200&#13;&#10;DoubleClickSpeed=452&#13;&#10;Programs=co" xfId="153"/>
    <cellStyle name="s]&#13;&#10;spooler=yes&#13;&#10;load=&#13;&#10;Beep=yes&#13;&#10;NullPort=None&#13;&#10;BorderWidth=3&#13;&#10;CursorBlinkRate=1200&#13;&#10;DoubleClickSpeed=452&#13;&#10;Programs=co 2" xfId="154"/>
    <cellStyle name="s]&#13;&#10;spooler=yes&#13;&#10;load=&#13;&#10;Beep=yes&#13;&#10;NullPort=None&#13;&#10;BorderWidth=3&#13;&#10;CursorBlinkRate=1200&#13;&#10;DoubleClickSpeed=452&#13;&#10;Programs=co 3" xfId="155"/>
    <cellStyle name="Style 1" xfId="156"/>
    <cellStyle name="style_1" xfId="157"/>
    <cellStyle name="subhead" xfId="158"/>
    <cellStyle name="T" xfId="159"/>
    <cellStyle name="T 2" xfId="160"/>
    <cellStyle name="T 3" xfId="161"/>
    <cellStyle name="th" xfId="162"/>
    <cellStyle name="th 2" xfId="163"/>
    <cellStyle name="th 3" xfId="164"/>
    <cellStyle name="þ_x001D_ð·_x000C_æþ'&#13;ßþU_x0001_Ø_x0005_ü_x0014__x0007__x0001__x0001_" xfId="165"/>
    <cellStyle name="þ_x001D_ðÇ%Uý—&amp;Hý9_x0008_Ÿ s&#10;_x0007__x0001__x0001_" xfId="166"/>
    <cellStyle name="Title" xfId="167"/>
    <cellStyle name="Total" xfId="168"/>
    <cellStyle name="Total 2" xfId="169"/>
    <cellStyle name="Total 3" xfId="170"/>
    <cellStyle name="Total 4" xfId="171"/>
    <cellStyle name="viet" xfId="172"/>
    <cellStyle name="viet 2" xfId="173"/>
    <cellStyle name="viet 3" xfId="174"/>
    <cellStyle name="viet2" xfId="175"/>
    <cellStyle name="viet2 2" xfId="176"/>
    <cellStyle name="viet2 3" xfId="177"/>
    <cellStyle name="Währung [0]_UXO VII" xfId="178"/>
    <cellStyle name="Währung_UXO VII" xfId="179"/>
    <cellStyle name="Warning Text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95" xfId="188"/>
    <cellStyle name="뷭?_BOOKSHIP" xfId="189"/>
    <cellStyle name="콤마 [0]_ 비목별 월별기술 " xfId="190"/>
    <cellStyle name="콤마_ 비목별 월별기술 " xfId="191"/>
    <cellStyle name="통화 [0]_1202" xfId="192"/>
    <cellStyle name="통화_1202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貨幣 [0]_00Q3902REV.1" xfId="198"/>
    <cellStyle name="貨幣[0]_BRE" xfId="199"/>
    <cellStyle name="貨幣_00Q3902REV.1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A\Du%20lieu\Gia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dauvao"/>
      <sheetName val="Sheet1"/>
      <sheetName val="IN BANG TINH"/>
      <sheetName val="TINH TOAN"/>
      <sheetName val="VMC"/>
      <sheetName val="A1.CN"/>
      <sheetName val="THTL"/>
      <sheetName val="B7.Tholan"/>
      <sheetName val="B12.laixe"/>
      <sheetName val="B2.1.Tauvantai"/>
      <sheetName val="B2.3.Tauvantai"/>
      <sheetName val="B5.2.Tauhut"/>
      <sheetName val="B5.1.Tauhut"/>
    </sheetNames>
    <sheetDataSet>
      <sheetData sheetId="0">
        <row r="22">
          <cell r="D22">
            <v>22000</v>
          </cell>
        </row>
        <row r="23">
          <cell r="D23">
            <v>21500</v>
          </cell>
        </row>
        <row r="24">
          <cell r="D24">
            <v>1369</v>
          </cell>
        </row>
      </sheetData>
      <sheetData sheetId="5">
        <row r="30">
          <cell r="M30">
            <v>165.48</v>
          </cell>
        </row>
        <row r="33">
          <cell r="M33">
            <v>193.58769230769232</v>
          </cell>
        </row>
        <row r="37">
          <cell r="M37">
            <v>225.71076923076922</v>
          </cell>
        </row>
        <row r="42">
          <cell r="M42">
            <v>264.2584615384616</v>
          </cell>
        </row>
        <row r="45">
          <cell r="M45">
            <v>308.4276923076923</v>
          </cell>
        </row>
        <row r="46">
          <cell r="M46">
            <v>361.4307692307693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9"/>
  <sheetViews>
    <sheetView tabSelected="1" zoomScale="90" zoomScaleNormal="90" zoomScalePageLayoutView="0" workbookViewId="0" topLeftCell="A1">
      <selection activeCell="L6" sqref="L6"/>
    </sheetView>
  </sheetViews>
  <sheetFormatPr defaultColWidth="9.140625" defaultRowHeight="15"/>
  <cols>
    <col min="1" max="4" width="9.140625" style="3" customWidth="1"/>
    <col min="5" max="5" width="12.7109375" style="3" bestFit="1" customWidth="1"/>
    <col min="6" max="10" width="11.7109375" style="3" customWidth="1"/>
    <col min="11" max="11" width="11.57421875" style="3" customWidth="1"/>
    <col min="12" max="12" width="12.57421875" style="3" customWidth="1"/>
    <col min="13" max="13" width="11.57421875" style="3" customWidth="1"/>
    <col min="14" max="14" width="13.00390625" style="12" customWidth="1"/>
    <col min="15" max="15" width="14.28125" style="12" customWidth="1"/>
    <col min="16" max="16" width="8.28125" style="29" hidden="1" customWidth="1"/>
    <col min="17" max="16384" width="9.140625" style="3" customWidth="1"/>
  </cols>
  <sheetData>
    <row r="1" spans="1:15" ht="18.75">
      <c r="A1" s="218" t="s">
        <v>88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spans="1:15" ht="18.75">
      <c r="A2" s="218" t="s">
        <v>463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15" customHeight="1">
      <c r="A3" s="214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5" spans="3:16" ht="19.5">
      <c r="C5" s="127" t="s">
        <v>455</v>
      </c>
      <c r="D5" s="30" t="s">
        <v>454</v>
      </c>
      <c r="E5" s="30"/>
      <c r="G5" s="31"/>
      <c r="H5" s="31"/>
      <c r="I5" s="31"/>
      <c r="L5" s="13">
        <f>L6</f>
        <v>2150000</v>
      </c>
      <c r="M5" s="128" t="s">
        <v>416</v>
      </c>
      <c r="O5" s="11"/>
      <c r="P5" s="29" t="s">
        <v>416</v>
      </c>
    </row>
    <row r="6" spans="3:16" ht="19.5" thickBot="1">
      <c r="C6" s="32"/>
      <c r="D6" s="32" t="s">
        <v>436</v>
      </c>
      <c r="F6" s="9"/>
      <c r="G6" s="9"/>
      <c r="H6" s="9"/>
      <c r="I6" s="9"/>
      <c r="L6" s="94">
        <v>2150000</v>
      </c>
      <c r="M6" s="128" t="s">
        <v>415</v>
      </c>
      <c r="O6" s="11"/>
      <c r="P6" s="29" t="s">
        <v>415</v>
      </c>
    </row>
    <row r="7" spans="1:15" ht="15.75" customHeight="1" thickBot="1">
      <c r="A7" s="221" t="s">
        <v>453</v>
      </c>
      <c r="B7" s="219" t="s">
        <v>13</v>
      </c>
      <c r="C7" s="223" t="s">
        <v>53</v>
      </c>
      <c r="D7" s="223" t="s">
        <v>50</v>
      </c>
      <c r="E7" s="224" t="s">
        <v>51</v>
      </c>
      <c r="F7" s="227" t="s">
        <v>28</v>
      </c>
      <c r="G7" s="228"/>
      <c r="H7" s="228"/>
      <c r="I7" s="228"/>
      <c r="J7" s="228"/>
      <c r="K7" s="228"/>
      <c r="L7" s="228"/>
      <c r="M7" s="228"/>
      <c r="N7" s="212" t="s">
        <v>87</v>
      </c>
      <c r="O7" s="215" t="s">
        <v>43</v>
      </c>
    </row>
    <row r="8" spans="1:15" ht="56.25" customHeight="1" thickBot="1">
      <c r="A8" s="222"/>
      <c r="B8" s="220"/>
      <c r="C8" s="223"/>
      <c r="D8" s="223"/>
      <c r="E8" s="225"/>
      <c r="F8" s="2" t="str">
        <f>"Lưu động("&amp;F9*100&amp;"%LTTC)"</f>
        <v>Lưu động(0%LTTC)</v>
      </c>
      <c r="G8" s="1" t="s">
        <v>0</v>
      </c>
      <c r="H8" s="1" t="s">
        <v>68</v>
      </c>
      <c r="I8" s="1" t="s">
        <v>41</v>
      </c>
      <c r="J8" s="1" t="s">
        <v>4</v>
      </c>
      <c r="K8" s="1" t="s">
        <v>35</v>
      </c>
      <c r="L8" s="1" t="s">
        <v>73</v>
      </c>
      <c r="M8" s="1" t="s">
        <v>5</v>
      </c>
      <c r="N8" s="213"/>
      <c r="O8" s="216"/>
    </row>
    <row r="9" spans="1:15" ht="15.75" customHeight="1">
      <c r="A9" s="222"/>
      <c r="B9" s="220"/>
      <c r="C9" s="219"/>
      <c r="D9" s="219"/>
      <c r="E9" s="226"/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213"/>
      <c r="O9" s="217"/>
    </row>
    <row r="10" spans="1:15" ht="15.75" customHeight="1">
      <c r="A10" s="62"/>
      <c r="B10" s="63" t="s">
        <v>67</v>
      </c>
      <c r="C10" s="64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7"/>
      <c r="O10" s="98"/>
    </row>
    <row r="11" spans="1:15" ht="18.75">
      <c r="A11" s="68"/>
      <c r="B11" s="63" t="s">
        <v>74</v>
      </c>
      <c r="C11" s="64"/>
      <c r="D11" s="69"/>
      <c r="E11" s="70"/>
      <c r="F11" s="71"/>
      <c r="G11" s="71"/>
      <c r="H11" s="71"/>
      <c r="I11" s="71"/>
      <c r="J11" s="71"/>
      <c r="K11" s="71"/>
      <c r="L11" s="71"/>
      <c r="M11" s="71"/>
      <c r="N11" s="67"/>
      <c r="O11" s="98"/>
    </row>
    <row r="12" spans="1:17" ht="16.5">
      <c r="A12" s="123" t="s">
        <v>138</v>
      </c>
      <c r="B12" s="120" t="s">
        <v>89</v>
      </c>
      <c r="C12" s="58">
        <v>1</v>
      </c>
      <c r="D12" s="6">
        <v>1.55</v>
      </c>
      <c r="E12" s="10">
        <f aca="true" t="shared" si="0" ref="E12:E30">D12*$L$6</f>
        <v>3332500</v>
      </c>
      <c r="F12" s="10">
        <f aca="true" t="shared" si="1" ref="F12:I30">$L$5*F$9</f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aca="true" t="shared" si="2" ref="J12:J30">E12*J$9</f>
        <v>0</v>
      </c>
      <c r="K12" s="10">
        <f aca="true" t="shared" si="3" ref="K12:K30">E12*K$9</f>
        <v>0</v>
      </c>
      <c r="L12" s="10">
        <f aca="true" t="shared" si="4" ref="L12:L30">E12*L$9</f>
        <v>0</v>
      </c>
      <c r="M12" s="10">
        <f aca="true" t="shared" si="5" ref="M12:M30">E12*M$9</f>
        <v>0</v>
      </c>
      <c r="N12" s="59">
        <f>ROUND(O12/26,0)</f>
        <v>128173</v>
      </c>
      <c r="O12" s="99">
        <f aca="true" t="shared" si="6" ref="O12:O30">E12+SUM(F12:M12)</f>
        <v>3332500</v>
      </c>
      <c r="P12" s="211" t="str">
        <f>A12</f>
        <v>x1/7</v>
      </c>
      <c r="Q12" s="28"/>
    </row>
    <row r="13" spans="1:16" ht="16.5">
      <c r="A13" s="124" t="s">
        <v>139</v>
      </c>
      <c r="B13" s="121" t="s">
        <v>90</v>
      </c>
      <c r="C13" s="52">
        <v>2</v>
      </c>
      <c r="D13" s="5">
        <v>1.83</v>
      </c>
      <c r="E13" s="8">
        <f t="shared" si="0"/>
        <v>3934500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2"/>
        <v>0</v>
      </c>
      <c r="K13" s="8">
        <f t="shared" si="3"/>
        <v>0</v>
      </c>
      <c r="L13" s="8">
        <f t="shared" si="4"/>
        <v>0</v>
      </c>
      <c r="M13" s="8">
        <f t="shared" si="5"/>
        <v>0</v>
      </c>
      <c r="N13" s="53">
        <f aca="true" t="shared" si="7" ref="N13:N75">ROUND(O13/26,0)</f>
        <v>151327</v>
      </c>
      <c r="O13" s="100">
        <f t="shared" si="6"/>
        <v>3934500</v>
      </c>
      <c r="P13" s="211" t="str">
        <f aca="true" t="shared" si="8" ref="P13:P76">A13</f>
        <v>x2/7</v>
      </c>
    </row>
    <row r="14" spans="1:16" ht="16.5">
      <c r="A14" s="124" t="s">
        <v>403</v>
      </c>
      <c r="B14" s="121" t="s">
        <v>91</v>
      </c>
      <c r="C14" s="52">
        <v>2.5</v>
      </c>
      <c r="D14" s="5">
        <v>1.995</v>
      </c>
      <c r="E14" s="8">
        <f t="shared" si="0"/>
        <v>4289250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2"/>
        <v>0</v>
      </c>
      <c r="K14" s="8">
        <f t="shared" si="3"/>
        <v>0</v>
      </c>
      <c r="L14" s="8">
        <f t="shared" si="4"/>
        <v>0</v>
      </c>
      <c r="M14" s="8">
        <f t="shared" si="5"/>
        <v>0</v>
      </c>
      <c r="N14" s="53">
        <f t="shared" si="7"/>
        <v>164971</v>
      </c>
      <c r="O14" s="100">
        <f t="shared" si="6"/>
        <v>4289250</v>
      </c>
      <c r="P14" s="211" t="str">
        <f t="shared" si="8"/>
        <v>x25/7</v>
      </c>
    </row>
    <row r="15" spans="1:16" ht="16.5">
      <c r="A15" s="124" t="s">
        <v>404</v>
      </c>
      <c r="B15" s="121" t="s">
        <v>92</v>
      </c>
      <c r="C15" s="52">
        <v>2.7</v>
      </c>
      <c r="D15" s="5">
        <v>2.061</v>
      </c>
      <c r="E15" s="8">
        <f t="shared" si="0"/>
        <v>4431150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2"/>
        <v>0</v>
      </c>
      <c r="K15" s="8">
        <f t="shared" si="3"/>
        <v>0</v>
      </c>
      <c r="L15" s="8">
        <f t="shared" si="4"/>
        <v>0</v>
      </c>
      <c r="M15" s="8">
        <f t="shared" si="5"/>
        <v>0</v>
      </c>
      <c r="N15" s="53">
        <f t="shared" si="7"/>
        <v>170429</v>
      </c>
      <c r="O15" s="100">
        <f t="shared" si="6"/>
        <v>4431150</v>
      </c>
      <c r="P15" s="211" t="str">
        <f t="shared" si="8"/>
        <v>x27/7</v>
      </c>
    </row>
    <row r="16" spans="1:16" ht="16.5">
      <c r="A16" s="124" t="s">
        <v>140</v>
      </c>
      <c r="B16" s="121" t="s">
        <v>93</v>
      </c>
      <c r="C16" s="52">
        <v>3</v>
      </c>
      <c r="D16" s="5">
        <v>2.16</v>
      </c>
      <c r="E16" s="8">
        <f t="shared" si="0"/>
        <v>4644000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2"/>
        <v>0</v>
      </c>
      <c r="K16" s="8">
        <f t="shared" si="3"/>
        <v>0</v>
      </c>
      <c r="L16" s="8">
        <f t="shared" si="4"/>
        <v>0</v>
      </c>
      <c r="M16" s="8">
        <f t="shared" si="5"/>
        <v>0</v>
      </c>
      <c r="N16" s="53">
        <f t="shared" si="7"/>
        <v>178615</v>
      </c>
      <c r="O16" s="100">
        <f t="shared" si="6"/>
        <v>4644000</v>
      </c>
      <c r="P16" s="211" t="str">
        <f t="shared" si="8"/>
        <v>x3/7</v>
      </c>
    </row>
    <row r="17" spans="1:16" ht="16.5">
      <c r="A17" s="124" t="s">
        <v>405</v>
      </c>
      <c r="B17" s="121" t="s">
        <v>94</v>
      </c>
      <c r="C17" s="52">
        <v>3.2</v>
      </c>
      <c r="D17" s="5">
        <v>2.238</v>
      </c>
      <c r="E17" s="8">
        <f t="shared" si="0"/>
        <v>4811700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2"/>
        <v>0</v>
      </c>
      <c r="K17" s="8">
        <f t="shared" si="3"/>
        <v>0</v>
      </c>
      <c r="L17" s="8">
        <f t="shared" si="4"/>
        <v>0</v>
      </c>
      <c r="M17" s="8">
        <f t="shared" si="5"/>
        <v>0</v>
      </c>
      <c r="N17" s="53">
        <f t="shared" si="7"/>
        <v>185065</v>
      </c>
      <c r="O17" s="100">
        <f t="shared" si="6"/>
        <v>4811700</v>
      </c>
      <c r="P17" s="211" t="str">
        <f t="shared" si="8"/>
        <v>x32/7</v>
      </c>
    </row>
    <row r="18" spans="1:16" ht="16.5">
      <c r="A18" s="124" t="s">
        <v>406</v>
      </c>
      <c r="B18" s="121" t="s">
        <v>95</v>
      </c>
      <c r="C18" s="52">
        <v>3.3</v>
      </c>
      <c r="D18" s="5">
        <v>2.277</v>
      </c>
      <c r="E18" s="8">
        <f t="shared" si="0"/>
        <v>4895550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2"/>
        <v>0</v>
      </c>
      <c r="K18" s="8">
        <f t="shared" si="3"/>
        <v>0</v>
      </c>
      <c r="L18" s="8">
        <f t="shared" si="4"/>
        <v>0</v>
      </c>
      <c r="M18" s="8">
        <f t="shared" si="5"/>
        <v>0</v>
      </c>
      <c r="N18" s="53">
        <f t="shared" si="7"/>
        <v>188290</v>
      </c>
      <c r="O18" s="100">
        <f t="shared" si="6"/>
        <v>4895550</v>
      </c>
      <c r="P18" s="211" t="str">
        <f t="shared" si="8"/>
        <v>x33/7</v>
      </c>
    </row>
    <row r="19" spans="1:16" ht="16.5">
      <c r="A19" s="124" t="s">
        <v>407</v>
      </c>
      <c r="B19" s="121" t="s">
        <v>96</v>
      </c>
      <c r="C19" s="52">
        <v>3.5</v>
      </c>
      <c r="D19" s="5">
        <v>2.355</v>
      </c>
      <c r="E19" s="8">
        <f t="shared" si="0"/>
        <v>5063250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2"/>
        <v>0</v>
      </c>
      <c r="K19" s="8">
        <f t="shared" si="3"/>
        <v>0</v>
      </c>
      <c r="L19" s="8">
        <f t="shared" si="4"/>
        <v>0</v>
      </c>
      <c r="M19" s="8">
        <f t="shared" si="5"/>
        <v>0</v>
      </c>
      <c r="N19" s="53">
        <f t="shared" si="7"/>
        <v>194740</v>
      </c>
      <c r="O19" s="100">
        <f t="shared" si="6"/>
        <v>5063250</v>
      </c>
      <c r="P19" s="211" t="str">
        <f t="shared" si="8"/>
        <v>x35/7</v>
      </c>
    </row>
    <row r="20" spans="1:16" ht="16.5">
      <c r="A20" s="124" t="s">
        <v>408</v>
      </c>
      <c r="B20" s="121" t="s">
        <v>97</v>
      </c>
      <c r="C20" s="52">
        <v>3.7</v>
      </c>
      <c r="D20" s="5">
        <v>2.433</v>
      </c>
      <c r="E20" s="8">
        <f t="shared" si="0"/>
        <v>5230950</v>
      </c>
      <c r="F20" s="8">
        <f t="shared" si="1"/>
        <v>0</v>
      </c>
      <c r="G20" s="8">
        <f t="shared" si="1"/>
        <v>0</v>
      </c>
      <c r="H20" s="8">
        <f t="shared" si="1"/>
        <v>0</v>
      </c>
      <c r="I20" s="8">
        <f t="shared" si="1"/>
        <v>0</v>
      </c>
      <c r="J20" s="8">
        <f t="shared" si="2"/>
        <v>0</v>
      </c>
      <c r="K20" s="8">
        <f t="shared" si="3"/>
        <v>0</v>
      </c>
      <c r="L20" s="8">
        <f t="shared" si="4"/>
        <v>0</v>
      </c>
      <c r="M20" s="8">
        <f t="shared" si="5"/>
        <v>0</v>
      </c>
      <c r="N20" s="53">
        <f t="shared" si="7"/>
        <v>201190</v>
      </c>
      <c r="O20" s="100">
        <f t="shared" si="6"/>
        <v>5230950</v>
      </c>
      <c r="P20" s="211" t="str">
        <f t="shared" si="8"/>
        <v>x37/7</v>
      </c>
    </row>
    <row r="21" spans="1:16" ht="16.5">
      <c r="A21" s="124" t="s">
        <v>141</v>
      </c>
      <c r="B21" s="121" t="s">
        <v>98</v>
      </c>
      <c r="C21" s="52">
        <v>4</v>
      </c>
      <c r="D21" s="5">
        <v>2.55</v>
      </c>
      <c r="E21" s="8">
        <f t="shared" si="0"/>
        <v>5482500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2"/>
        <v>0</v>
      </c>
      <c r="K21" s="8">
        <f t="shared" si="3"/>
        <v>0</v>
      </c>
      <c r="L21" s="8">
        <f t="shared" si="4"/>
        <v>0</v>
      </c>
      <c r="M21" s="8">
        <f t="shared" si="5"/>
        <v>0</v>
      </c>
      <c r="N21" s="53">
        <f t="shared" si="7"/>
        <v>210865</v>
      </c>
      <c r="O21" s="100">
        <f t="shared" si="6"/>
        <v>5482500</v>
      </c>
      <c r="P21" s="211" t="str">
        <f t="shared" si="8"/>
        <v>x4/7</v>
      </c>
    </row>
    <row r="22" spans="1:16" ht="16.5">
      <c r="A22" s="124" t="s">
        <v>409</v>
      </c>
      <c r="B22" s="121" t="s">
        <v>99</v>
      </c>
      <c r="C22" s="52">
        <v>4.2</v>
      </c>
      <c r="D22" s="5">
        <v>2.642</v>
      </c>
      <c r="E22" s="8">
        <f t="shared" si="0"/>
        <v>5680300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8">
        <f t="shared" si="2"/>
        <v>0</v>
      </c>
      <c r="K22" s="8">
        <f t="shared" si="3"/>
        <v>0</v>
      </c>
      <c r="L22" s="8">
        <f t="shared" si="4"/>
        <v>0</v>
      </c>
      <c r="M22" s="8">
        <f t="shared" si="5"/>
        <v>0</v>
      </c>
      <c r="N22" s="53">
        <f t="shared" si="7"/>
        <v>218473</v>
      </c>
      <c r="O22" s="100">
        <f t="shared" si="6"/>
        <v>5680300</v>
      </c>
      <c r="P22" s="211" t="str">
        <f t="shared" si="8"/>
        <v>x42/7</v>
      </c>
    </row>
    <row r="23" spans="1:16" ht="16.5">
      <c r="A23" s="124" t="s">
        <v>410</v>
      </c>
      <c r="B23" s="121" t="s">
        <v>100</v>
      </c>
      <c r="C23" s="52">
        <v>4.3</v>
      </c>
      <c r="D23" s="5">
        <v>2.688</v>
      </c>
      <c r="E23" s="8">
        <f t="shared" si="0"/>
        <v>5779200</v>
      </c>
      <c r="F23" s="8">
        <f t="shared" si="1"/>
        <v>0</v>
      </c>
      <c r="G23" s="8">
        <f t="shared" si="1"/>
        <v>0</v>
      </c>
      <c r="H23" s="8">
        <f t="shared" si="1"/>
        <v>0</v>
      </c>
      <c r="I23" s="8">
        <f t="shared" si="1"/>
        <v>0</v>
      </c>
      <c r="J23" s="8">
        <f t="shared" si="2"/>
        <v>0</v>
      </c>
      <c r="K23" s="8">
        <f t="shared" si="3"/>
        <v>0</v>
      </c>
      <c r="L23" s="8">
        <f t="shared" si="4"/>
        <v>0</v>
      </c>
      <c r="M23" s="8">
        <f t="shared" si="5"/>
        <v>0</v>
      </c>
      <c r="N23" s="53">
        <f t="shared" si="7"/>
        <v>222277</v>
      </c>
      <c r="O23" s="100">
        <f t="shared" si="6"/>
        <v>5779200</v>
      </c>
      <c r="P23" s="211" t="str">
        <f t="shared" si="8"/>
        <v>x43/7</v>
      </c>
    </row>
    <row r="24" spans="1:16" ht="16.5">
      <c r="A24" s="124" t="s">
        <v>411</v>
      </c>
      <c r="B24" s="121" t="s">
        <v>101</v>
      </c>
      <c r="C24" s="52">
        <v>4.5</v>
      </c>
      <c r="D24" s="5">
        <v>2.78</v>
      </c>
      <c r="E24" s="8">
        <f t="shared" si="0"/>
        <v>5977000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si="1"/>
        <v>0</v>
      </c>
      <c r="J24" s="8">
        <f t="shared" si="2"/>
        <v>0</v>
      </c>
      <c r="K24" s="8">
        <f t="shared" si="3"/>
        <v>0</v>
      </c>
      <c r="L24" s="8">
        <f t="shared" si="4"/>
        <v>0</v>
      </c>
      <c r="M24" s="8">
        <f t="shared" si="5"/>
        <v>0</v>
      </c>
      <c r="N24" s="53">
        <f t="shared" si="7"/>
        <v>229885</v>
      </c>
      <c r="O24" s="100">
        <f t="shared" si="6"/>
        <v>5977000</v>
      </c>
      <c r="P24" s="211" t="str">
        <f t="shared" si="8"/>
        <v>x45/7</v>
      </c>
    </row>
    <row r="25" spans="1:16" ht="16.5">
      <c r="A25" s="124" t="s">
        <v>412</v>
      </c>
      <c r="B25" s="121" t="s">
        <v>102</v>
      </c>
      <c r="C25" s="52">
        <v>4.7</v>
      </c>
      <c r="D25" s="5">
        <v>2.872</v>
      </c>
      <c r="E25" s="8">
        <f t="shared" si="0"/>
        <v>6174800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2"/>
        <v>0</v>
      </c>
      <c r="K25" s="8">
        <f t="shared" si="3"/>
        <v>0</v>
      </c>
      <c r="L25" s="8">
        <f t="shared" si="4"/>
        <v>0</v>
      </c>
      <c r="M25" s="8">
        <f t="shared" si="5"/>
        <v>0</v>
      </c>
      <c r="N25" s="53">
        <f t="shared" si="7"/>
        <v>237492</v>
      </c>
      <c r="O25" s="100">
        <f t="shared" si="6"/>
        <v>6174800</v>
      </c>
      <c r="P25" s="211" t="str">
        <f t="shared" si="8"/>
        <v>x47/7</v>
      </c>
    </row>
    <row r="26" spans="1:16" ht="16.5">
      <c r="A26" s="124" t="s">
        <v>142</v>
      </c>
      <c r="B26" s="121" t="s">
        <v>103</v>
      </c>
      <c r="C26" s="52">
        <v>5</v>
      </c>
      <c r="D26" s="5">
        <v>3.01</v>
      </c>
      <c r="E26" s="8">
        <f t="shared" si="0"/>
        <v>6471500</v>
      </c>
      <c r="F26" s="8">
        <f t="shared" si="1"/>
        <v>0</v>
      </c>
      <c r="G26" s="8">
        <f t="shared" si="1"/>
        <v>0</v>
      </c>
      <c r="H26" s="8">
        <f t="shared" si="1"/>
        <v>0</v>
      </c>
      <c r="I26" s="8">
        <f t="shared" si="1"/>
        <v>0</v>
      </c>
      <c r="J26" s="8">
        <f t="shared" si="2"/>
        <v>0</v>
      </c>
      <c r="K26" s="8">
        <f t="shared" si="3"/>
        <v>0</v>
      </c>
      <c r="L26" s="8">
        <f t="shared" si="4"/>
        <v>0</v>
      </c>
      <c r="M26" s="8">
        <f t="shared" si="5"/>
        <v>0</v>
      </c>
      <c r="N26" s="53">
        <f t="shared" si="7"/>
        <v>248904</v>
      </c>
      <c r="O26" s="100">
        <f t="shared" si="6"/>
        <v>6471500</v>
      </c>
      <c r="P26" s="211" t="str">
        <f t="shared" si="8"/>
        <v>x5/7</v>
      </c>
    </row>
    <row r="27" spans="1:16" ht="16.5">
      <c r="A27" s="124" t="s">
        <v>413</v>
      </c>
      <c r="B27" s="121" t="s">
        <v>104</v>
      </c>
      <c r="C27" s="52">
        <v>5.2</v>
      </c>
      <c r="D27" s="5">
        <v>3.12</v>
      </c>
      <c r="E27" s="8">
        <f t="shared" si="0"/>
        <v>6708000</v>
      </c>
      <c r="F27" s="8">
        <f t="shared" si="1"/>
        <v>0</v>
      </c>
      <c r="G27" s="8">
        <f t="shared" si="1"/>
        <v>0</v>
      </c>
      <c r="H27" s="8">
        <f t="shared" si="1"/>
        <v>0</v>
      </c>
      <c r="I27" s="8">
        <f t="shared" si="1"/>
        <v>0</v>
      </c>
      <c r="J27" s="8">
        <f t="shared" si="2"/>
        <v>0</v>
      </c>
      <c r="K27" s="8">
        <f t="shared" si="3"/>
        <v>0</v>
      </c>
      <c r="L27" s="8">
        <f t="shared" si="4"/>
        <v>0</v>
      </c>
      <c r="M27" s="8">
        <f t="shared" si="5"/>
        <v>0</v>
      </c>
      <c r="N27" s="53">
        <f t="shared" si="7"/>
        <v>258000</v>
      </c>
      <c r="O27" s="100">
        <f t="shared" si="6"/>
        <v>6708000</v>
      </c>
      <c r="P27" s="211" t="str">
        <f t="shared" si="8"/>
        <v>x52/7</v>
      </c>
    </row>
    <row r="28" spans="1:16" ht="16.5">
      <c r="A28" s="124" t="s">
        <v>414</v>
      </c>
      <c r="B28" s="121" t="s">
        <v>105</v>
      </c>
      <c r="C28" s="52">
        <v>5.5</v>
      </c>
      <c r="D28" s="5">
        <v>3.285</v>
      </c>
      <c r="E28" s="8">
        <f t="shared" si="0"/>
        <v>7062750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2"/>
        <v>0</v>
      </c>
      <c r="K28" s="8">
        <f t="shared" si="3"/>
        <v>0</v>
      </c>
      <c r="L28" s="8">
        <f t="shared" si="4"/>
        <v>0</v>
      </c>
      <c r="M28" s="8">
        <f t="shared" si="5"/>
        <v>0</v>
      </c>
      <c r="N28" s="53">
        <f t="shared" si="7"/>
        <v>271644</v>
      </c>
      <c r="O28" s="100">
        <f t="shared" si="6"/>
        <v>7062750</v>
      </c>
      <c r="P28" s="211" t="str">
        <f t="shared" si="8"/>
        <v>x55/7</v>
      </c>
    </row>
    <row r="29" spans="1:16" ht="16.5">
      <c r="A29" s="124" t="s">
        <v>143</v>
      </c>
      <c r="B29" s="121" t="s">
        <v>106</v>
      </c>
      <c r="C29" s="52">
        <v>6</v>
      </c>
      <c r="D29" s="5">
        <v>3.56</v>
      </c>
      <c r="E29" s="8">
        <f t="shared" si="0"/>
        <v>7654000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2"/>
        <v>0</v>
      </c>
      <c r="K29" s="8">
        <f t="shared" si="3"/>
        <v>0</v>
      </c>
      <c r="L29" s="8">
        <f t="shared" si="4"/>
        <v>0</v>
      </c>
      <c r="M29" s="8">
        <f t="shared" si="5"/>
        <v>0</v>
      </c>
      <c r="N29" s="53">
        <f t="shared" si="7"/>
        <v>294385</v>
      </c>
      <c r="O29" s="100">
        <f t="shared" si="6"/>
        <v>7654000</v>
      </c>
      <c r="P29" s="211" t="str">
        <f t="shared" si="8"/>
        <v>x6/7</v>
      </c>
    </row>
    <row r="30" spans="1:16" ht="16.5">
      <c r="A30" s="125" t="s">
        <v>144</v>
      </c>
      <c r="B30" s="122" t="s">
        <v>107</v>
      </c>
      <c r="C30" s="55">
        <v>7</v>
      </c>
      <c r="D30" s="56">
        <v>4.2</v>
      </c>
      <c r="E30" s="7">
        <f t="shared" si="0"/>
        <v>9030000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2"/>
        <v>0</v>
      </c>
      <c r="K30" s="7">
        <f t="shared" si="3"/>
        <v>0</v>
      </c>
      <c r="L30" s="7">
        <f t="shared" si="4"/>
        <v>0</v>
      </c>
      <c r="M30" s="7">
        <f t="shared" si="5"/>
        <v>0</v>
      </c>
      <c r="N30" s="57">
        <f t="shared" si="7"/>
        <v>347308</v>
      </c>
      <c r="O30" s="101">
        <f t="shared" si="6"/>
        <v>9030000</v>
      </c>
      <c r="P30" s="211" t="str">
        <f t="shared" si="8"/>
        <v>x7/7</v>
      </c>
    </row>
    <row r="31" spans="1:16" ht="16.5">
      <c r="A31" s="95"/>
      <c r="B31" s="63" t="s">
        <v>7</v>
      </c>
      <c r="C31" s="97"/>
      <c r="D31" s="72"/>
      <c r="E31" s="73"/>
      <c r="F31" s="73"/>
      <c r="G31" s="73"/>
      <c r="H31" s="73"/>
      <c r="I31" s="73"/>
      <c r="J31" s="73"/>
      <c r="K31" s="73"/>
      <c r="L31" s="73"/>
      <c r="M31" s="73"/>
      <c r="N31" s="74">
        <f t="shared" si="7"/>
        <v>0</v>
      </c>
      <c r="O31" s="102"/>
      <c r="P31" s="211">
        <f t="shared" si="8"/>
        <v>0</v>
      </c>
    </row>
    <row r="32" spans="1:17" ht="16.5">
      <c r="A32" s="123" t="s">
        <v>419</v>
      </c>
      <c r="B32" s="120" t="s">
        <v>108</v>
      </c>
      <c r="C32" s="58">
        <v>1</v>
      </c>
      <c r="D32" s="6">
        <v>1.76</v>
      </c>
      <c r="E32" s="10">
        <f aca="true" t="shared" si="9" ref="E32:E48">D32*$L$6</f>
        <v>3784000</v>
      </c>
      <c r="F32" s="10">
        <f aca="true" t="shared" si="10" ref="F32:I48">$L$5*F$9</f>
        <v>0</v>
      </c>
      <c r="G32" s="10">
        <f t="shared" si="10"/>
        <v>0</v>
      </c>
      <c r="H32" s="10">
        <f t="shared" si="10"/>
        <v>0</v>
      </c>
      <c r="I32" s="10">
        <f t="shared" si="10"/>
        <v>0</v>
      </c>
      <c r="J32" s="10">
        <f aca="true" t="shared" si="11" ref="J32:J48">E32*J$9</f>
        <v>0</v>
      </c>
      <c r="K32" s="10">
        <f aca="true" t="shared" si="12" ref="K32:K48">E32*K$9</f>
        <v>0</v>
      </c>
      <c r="L32" s="10">
        <f aca="true" t="shared" si="13" ref="L32:L48">E32*L$9</f>
        <v>0</v>
      </c>
      <c r="M32" s="10">
        <f aca="true" t="shared" si="14" ref="M32:M48">E32*M$9</f>
        <v>0</v>
      </c>
      <c r="N32" s="59">
        <f t="shared" si="7"/>
        <v>145538</v>
      </c>
      <c r="O32" s="99">
        <f aca="true" t="shared" si="15" ref="O32:O48">E32+SUM(F32:M32)</f>
        <v>3784000</v>
      </c>
      <c r="P32" s="211" t="str">
        <f t="shared" si="8"/>
        <v>x1/7N2</v>
      </c>
      <c r="Q32" s="119"/>
    </row>
    <row r="33" spans="1:17" ht="16.5">
      <c r="A33" s="124" t="s">
        <v>420</v>
      </c>
      <c r="B33" s="121" t="s">
        <v>109</v>
      </c>
      <c r="C33" s="52">
        <v>2</v>
      </c>
      <c r="D33" s="5">
        <v>2.07</v>
      </c>
      <c r="E33" s="8">
        <f t="shared" si="9"/>
        <v>4450500</v>
      </c>
      <c r="F33" s="8">
        <f t="shared" si="10"/>
        <v>0</v>
      </c>
      <c r="G33" s="8">
        <f t="shared" si="10"/>
        <v>0</v>
      </c>
      <c r="H33" s="8">
        <f t="shared" si="10"/>
        <v>0</v>
      </c>
      <c r="I33" s="8">
        <f t="shared" si="10"/>
        <v>0</v>
      </c>
      <c r="J33" s="8">
        <f t="shared" si="11"/>
        <v>0</v>
      </c>
      <c r="K33" s="8">
        <f t="shared" si="12"/>
        <v>0</v>
      </c>
      <c r="L33" s="8">
        <f t="shared" si="13"/>
        <v>0</v>
      </c>
      <c r="M33" s="8">
        <f t="shared" si="14"/>
        <v>0</v>
      </c>
      <c r="N33" s="53">
        <f t="shared" si="7"/>
        <v>171173</v>
      </c>
      <c r="O33" s="100">
        <f t="shared" si="15"/>
        <v>4450500</v>
      </c>
      <c r="P33" s="211" t="str">
        <f t="shared" si="8"/>
        <v>x2/7N2</v>
      </c>
      <c r="Q33" s="119"/>
    </row>
    <row r="34" spans="1:17" ht="16.5">
      <c r="A34" s="124" t="s">
        <v>421</v>
      </c>
      <c r="B34" s="121" t="s">
        <v>110</v>
      </c>
      <c r="C34" s="52">
        <v>2.5</v>
      </c>
      <c r="D34" s="5">
        <f>D33+(D36-D33)*0.5</f>
        <v>2.255</v>
      </c>
      <c r="E34" s="8">
        <f t="shared" si="9"/>
        <v>4848250</v>
      </c>
      <c r="F34" s="8">
        <f t="shared" si="10"/>
        <v>0</v>
      </c>
      <c r="G34" s="8">
        <f t="shared" si="10"/>
        <v>0</v>
      </c>
      <c r="H34" s="8">
        <f t="shared" si="10"/>
        <v>0</v>
      </c>
      <c r="I34" s="8">
        <f t="shared" si="10"/>
        <v>0</v>
      </c>
      <c r="J34" s="8">
        <f t="shared" si="11"/>
        <v>0</v>
      </c>
      <c r="K34" s="8">
        <f t="shared" si="12"/>
        <v>0</v>
      </c>
      <c r="L34" s="8">
        <f t="shared" si="13"/>
        <v>0</v>
      </c>
      <c r="M34" s="8">
        <f t="shared" si="14"/>
        <v>0</v>
      </c>
      <c r="N34" s="53">
        <f t="shared" si="7"/>
        <v>186471</v>
      </c>
      <c r="O34" s="100">
        <f t="shared" si="15"/>
        <v>4848250</v>
      </c>
      <c r="P34" s="211" t="str">
        <f t="shared" si="8"/>
        <v>x25/7N2</v>
      </c>
      <c r="Q34" s="119"/>
    </row>
    <row r="35" spans="1:17" ht="16.5">
      <c r="A35" s="124" t="s">
        <v>422</v>
      </c>
      <c r="B35" s="121" t="s">
        <v>109</v>
      </c>
      <c r="C35" s="52">
        <v>2.7</v>
      </c>
      <c r="D35" s="5">
        <f>D33+(D36-D33)*0.7</f>
        <v>2.3289999999999997</v>
      </c>
      <c r="E35" s="8">
        <f t="shared" si="9"/>
        <v>5007349.999999999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1"/>
        <v>0</v>
      </c>
      <c r="K35" s="8">
        <f t="shared" si="12"/>
        <v>0</v>
      </c>
      <c r="L35" s="8">
        <f t="shared" si="13"/>
        <v>0</v>
      </c>
      <c r="M35" s="8">
        <f t="shared" si="14"/>
        <v>0</v>
      </c>
      <c r="N35" s="53">
        <f t="shared" si="7"/>
        <v>192590</v>
      </c>
      <c r="O35" s="100">
        <f t="shared" si="15"/>
        <v>5007349.999999999</v>
      </c>
      <c r="P35" s="211" t="str">
        <f t="shared" si="8"/>
        <v>x27/7N2</v>
      </c>
      <c r="Q35" s="119"/>
    </row>
    <row r="36" spans="1:17" ht="16.5">
      <c r="A36" s="124" t="s">
        <v>423</v>
      </c>
      <c r="B36" s="121" t="s">
        <v>111</v>
      </c>
      <c r="C36" s="52">
        <v>3</v>
      </c>
      <c r="D36" s="5">
        <v>2.44</v>
      </c>
      <c r="E36" s="8">
        <f t="shared" si="9"/>
        <v>5246000</v>
      </c>
      <c r="F36" s="8">
        <f t="shared" si="10"/>
        <v>0</v>
      </c>
      <c r="G36" s="8">
        <f t="shared" si="10"/>
        <v>0</v>
      </c>
      <c r="H36" s="8">
        <f t="shared" si="10"/>
        <v>0</v>
      </c>
      <c r="I36" s="8">
        <f t="shared" si="10"/>
        <v>0</v>
      </c>
      <c r="J36" s="8">
        <f t="shared" si="11"/>
        <v>0</v>
      </c>
      <c r="K36" s="8">
        <f t="shared" si="12"/>
        <v>0</v>
      </c>
      <c r="L36" s="8">
        <f t="shared" si="13"/>
        <v>0</v>
      </c>
      <c r="M36" s="8">
        <f t="shared" si="14"/>
        <v>0</v>
      </c>
      <c r="N36" s="53">
        <f t="shared" si="7"/>
        <v>201769</v>
      </c>
      <c r="O36" s="100">
        <f t="shared" si="15"/>
        <v>5246000</v>
      </c>
      <c r="P36" s="211" t="str">
        <f t="shared" si="8"/>
        <v>x3/7N2</v>
      </c>
      <c r="Q36" s="119"/>
    </row>
    <row r="37" spans="1:17" ht="16.5">
      <c r="A37" s="124" t="s">
        <v>424</v>
      </c>
      <c r="B37" s="121" t="s">
        <v>112</v>
      </c>
      <c r="C37" s="52">
        <v>3.2</v>
      </c>
      <c r="D37" s="5">
        <f>D36+(D40-D36)*0.2</f>
        <v>2.524</v>
      </c>
      <c r="E37" s="8">
        <f t="shared" si="9"/>
        <v>5426600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1"/>
        <v>0</v>
      </c>
      <c r="K37" s="8">
        <f t="shared" si="12"/>
        <v>0</v>
      </c>
      <c r="L37" s="8">
        <f t="shared" si="13"/>
        <v>0</v>
      </c>
      <c r="M37" s="8">
        <f t="shared" si="14"/>
        <v>0</v>
      </c>
      <c r="N37" s="53">
        <f t="shared" si="7"/>
        <v>208715</v>
      </c>
      <c r="O37" s="100">
        <f t="shared" si="15"/>
        <v>5426600</v>
      </c>
      <c r="P37" s="211" t="str">
        <f t="shared" si="8"/>
        <v>x32/7N2</v>
      </c>
      <c r="Q37" s="119"/>
    </row>
    <row r="38" spans="1:17" ht="16.5">
      <c r="A38" s="124" t="s">
        <v>425</v>
      </c>
      <c r="B38" s="121" t="s">
        <v>113</v>
      </c>
      <c r="C38" s="52">
        <v>3.5</v>
      </c>
      <c r="D38" s="5">
        <f>D36+(D40-D36)*0.5</f>
        <v>2.65</v>
      </c>
      <c r="E38" s="8">
        <f t="shared" si="9"/>
        <v>5697500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8">
        <f t="shared" si="11"/>
        <v>0</v>
      </c>
      <c r="K38" s="8">
        <f t="shared" si="12"/>
        <v>0</v>
      </c>
      <c r="L38" s="8">
        <f t="shared" si="13"/>
        <v>0</v>
      </c>
      <c r="M38" s="8">
        <f t="shared" si="14"/>
        <v>0</v>
      </c>
      <c r="N38" s="53">
        <f t="shared" si="7"/>
        <v>219135</v>
      </c>
      <c r="O38" s="100">
        <f t="shared" si="15"/>
        <v>5697500</v>
      </c>
      <c r="P38" s="211" t="str">
        <f t="shared" si="8"/>
        <v>x35/7N2</v>
      </c>
      <c r="Q38" s="119"/>
    </row>
    <row r="39" spans="1:17" ht="16.5">
      <c r="A39" s="124" t="s">
        <v>426</v>
      </c>
      <c r="B39" s="121" t="s">
        <v>114</v>
      </c>
      <c r="C39" s="52">
        <v>3.7</v>
      </c>
      <c r="D39" s="5">
        <f>D36+(D40-D36)*0.7</f>
        <v>2.734</v>
      </c>
      <c r="E39" s="8">
        <f t="shared" si="9"/>
        <v>5878100</v>
      </c>
      <c r="F39" s="8">
        <f t="shared" si="10"/>
        <v>0</v>
      </c>
      <c r="G39" s="8">
        <f t="shared" si="10"/>
        <v>0</v>
      </c>
      <c r="H39" s="8">
        <f t="shared" si="10"/>
        <v>0</v>
      </c>
      <c r="I39" s="8">
        <f t="shared" si="10"/>
        <v>0</v>
      </c>
      <c r="J39" s="8">
        <f t="shared" si="11"/>
        <v>0</v>
      </c>
      <c r="K39" s="8">
        <f t="shared" si="12"/>
        <v>0</v>
      </c>
      <c r="L39" s="8">
        <f t="shared" si="13"/>
        <v>0</v>
      </c>
      <c r="M39" s="8">
        <f t="shared" si="14"/>
        <v>0</v>
      </c>
      <c r="N39" s="53">
        <f t="shared" si="7"/>
        <v>226081</v>
      </c>
      <c r="O39" s="100">
        <f t="shared" si="15"/>
        <v>5878100</v>
      </c>
      <c r="P39" s="211" t="str">
        <f t="shared" si="8"/>
        <v>x37/7N2</v>
      </c>
      <c r="Q39" s="119"/>
    </row>
    <row r="40" spans="1:17" ht="16.5">
      <c r="A40" s="124" t="s">
        <v>432</v>
      </c>
      <c r="B40" s="121" t="s">
        <v>115</v>
      </c>
      <c r="C40" s="52">
        <v>4</v>
      </c>
      <c r="D40" s="5">
        <v>2.86</v>
      </c>
      <c r="E40" s="8">
        <f t="shared" si="9"/>
        <v>6149000</v>
      </c>
      <c r="F40" s="8">
        <f t="shared" si="10"/>
        <v>0</v>
      </c>
      <c r="G40" s="8">
        <f t="shared" si="10"/>
        <v>0</v>
      </c>
      <c r="H40" s="8">
        <f t="shared" si="10"/>
        <v>0</v>
      </c>
      <c r="I40" s="8">
        <f t="shared" si="10"/>
        <v>0</v>
      </c>
      <c r="J40" s="8">
        <f t="shared" si="11"/>
        <v>0</v>
      </c>
      <c r="K40" s="8">
        <f t="shared" si="12"/>
        <v>0</v>
      </c>
      <c r="L40" s="8">
        <f t="shared" si="13"/>
        <v>0</v>
      </c>
      <c r="M40" s="8">
        <f t="shared" si="14"/>
        <v>0</v>
      </c>
      <c r="N40" s="53">
        <f t="shared" si="7"/>
        <v>236500</v>
      </c>
      <c r="O40" s="100">
        <f t="shared" si="15"/>
        <v>6149000</v>
      </c>
      <c r="P40" s="211" t="str">
        <f t="shared" si="8"/>
        <v>x4/7N2</v>
      </c>
      <c r="Q40" s="119"/>
    </row>
    <row r="41" spans="1:17" ht="16.5">
      <c r="A41" s="124" t="s">
        <v>427</v>
      </c>
      <c r="B41" s="121" t="s">
        <v>116</v>
      </c>
      <c r="C41" s="52">
        <v>4.2</v>
      </c>
      <c r="D41" s="5">
        <f>D40+(D44-D40)*0.2</f>
        <v>2.9619999999999997</v>
      </c>
      <c r="E41" s="8">
        <f t="shared" si="9"/>
        <v>6368299.999999999</v>
      </c>
      <c r="F41" s="8">
        <f t="shared" si="10"/>
        <v>0</v>
      </c>
      <c r="G41" s="8">
        <f t="shared" si="10"/>
        <v>0</v>
      </c>
      <c r="H41" s="8">
        <f t="shared" si="10"/>
        <v>0</v>
      </c>
      <c r="I41" s="8">
        <f t="shared" si="10"/>
        <v>0</v>
      </c>
      <c r="J41" s="8">
        <f t="shared" si="11"/>
        <v>0</v>
      </c>
      <c r="K41" s="8">
        <f t="shared" si="12"/>
        <v>0</v>
      </c>
      <c r="L41" s="8">
        <f t="shared" si="13"/>
        <v>0</v>
      </c>
      <c r="M41" s="8">
        <f t="shared" si="14"/>
        <v>0</v>
      </c>
      <c r="N41" s="53">
        <f t="shared" si="7"/>
        <v>244935</v>
      </c>
      <c r="O41" s="100">
        <f t="shared" si="15"/>
        <v>6368299.999999999</v>
      </c>
      <c r="P41" s="211" t="str">
        <f t="shared" si="8"/>
        <v>x42/7N2</v>
      </c>
      <c r="Q41" s="119"/>
    </row>
    <row r="42" spans="1:17" ht="16.5">
      <c r="A42" s="124" t="s">
        <v>428</v>
      </c>
      <c r="B42" s="121" t="s">
        <v>117</v>
      </c>
      <c r="C42" s="52">
        <v>4.5</v>
      </c>
      <c r="D42" s="5">
        <f>D40+(D44-D40)*0.5</f>
        <v>3.115</v>
      </c>
      <c r="E42" s="8">
        <f t="shared" si="9"/>
        <v>6697250</v>
      </c>
      <c r="F42" s="8">
        <f t="shared" si="10"/>
        <v>0</v>
      </c>
      <c r="G42" s="8">
        <f t="shared" si="10"/>
        <v>0</v>
      </c>
      <c r="H42" s="8">
        <f t="shared" si="10"/>
        <v>0</v>
      </c>
      <c r="I42" s="8">
        <f t="shared" si="10"/>
        <v>0</v>
      </c>
      <c r="J42" s="8">
        <f t="shared" si="11"/>
        <v>0</v>
      </c>
      <c r="K42" s="8">
        <f t="shared" si="12"/>
        <v>0</v>
      </c>
      <c r="L42" s="8">
        <f t="shared" si="13"/>
        <v>0</v>
      </c>
      <c r="M42" s="8">
        <f t="shared" si="14"/>
        <v>0</v>
      </c>
      <c r="N42" s="53">
        <f t="shared" si="7"/>
        <v>257587</v>
      </c>
      <c r="O42" s="100">
        <f t="shared" si="15"/>
        <v>6697250</v>
      </c>
      <c r="P42" s="211" t="str">
        <f t="shared" si="8"/>
        <v>x45/7N2</v>
      </c>
      <c r="Q42" s="119"/>
    </row>
    <row r="43" spans="1:17" ht="16.5">
      <c r="A43" s="124" t="s">
        <v>429</v>
      </c>
      <c r="B43" s="121" t="s">
        <v>118</v>
      </c>
      <c r="C43" s="52">
        <v>4.7</v>
      </c>
      <c r="D43" s="5">
        <f>D40+(D44-D40)*0.7</f>
        <v>3.217</v>
      </c>
      <c r="E43" s="8">
        <f t="shared" si="9"/>
        <v>6916550</v>
      </c>
      <c r="F43" s="8">
        <f t="shared" si="10"/>
        <v>0</v>
      </c>
      <c r="G43" s="8">
        <f t="shared" si="10"/>
        <v>0</v>
      </c>
      <c r="H43" s="8">
        <f t="shared" si="10"/>
        <v>0</v>
      </c>
      <c r="I43" s="8">
        <f t="shared" si="10"/>
        <v>0</v>
      </c>
      <c r="J43" s="8">
        <f t="shared" si="11"/>
        <v>0</v>
      </c>
      <c r="K43" s="8">
        <f t="shared" si="12"/>
        <v>0</v>
      </c>
      <c r="L43" s="8">
        <f t="shared" si="13"/>
        <v>0</v>
      </c>
      <c r="M43" s="8">
        <f t="shared" si="14"/>
        <v>0</v>
      </c>
      <c r="N43" s="53">
        <f t="shared" si="7"/>
        <v>266021</v>
      </c>
      <c r="O43" s="100">
        <f t="shared" si="15"/>
        <v>6916550</v>
      </c>
      <c r="P43" s="211" t="str">
        <f t="shared" si="8"/>
        <v>x47/7N2</v>
      </c>
      <c r="Q43" s="119"/>
    </row>
    <row r="44" spans="1:17" ht="16.5">
      <c r="A44" s="124" t="s">
        <v>433</v>
      </c>
      <c r="B44" s="121" t="s">
        <v>119</v>
      </c>
      <c r="C44" s="52">
        <v>5</v>
      </c>
      <c r="D44" s="5">
        <v>3.37</v>
      </c>
      <c r="E44" s="8">
        <f t="shared" si="9"/>
        <v>7245500</v>
      </c>
      <c r="F44" s="8">
        <f t="shared" si="10"/>
        <v>0</v>
      </c>
      <c r="G44" s="8">
        <f t="shared" si="10"/>
        <v>0</v>
      </c>
      <c r="H44" s="8">
        <f t="shared" si="10"/>
        <v>0</v>
      </c>
      <c r="I44" s="8">
        <f t="shared" si="10"/>
        <v>0</v>
      </c>
      <c r="J44" s="8">
        <f t="shared" si="11"/>
        <v>0</v>
      </c>
      <c r="K44" s="8">
        <f t="shared" si="12"/>
        <v>0</v>
      </c>
      <c r="L44" s="8">
        <f t="shared" si="13"/>
        <v>0</v>
      </c>
      <c r="M44" s="8">
        <f t="shared" si="14"/>
        <v>0</v>
      </c>
      <c r="N44" s="53">
        <f t="shared" si="7"/>
        <v>278673</v>
      </c>
      <c r="O44" s="100">
        <f t="shared" si="15"/>
        <v>7245500</v>
      </c>
      <c r="P44" s="211" t="str">
        <f t="shared" si="8"/>
        <v>x5/7N2</v>
      </c>
      <c r="Q44" s="119"/>
    </row>
    <row r="45" spans="1:17" ht="16.5">
      <c r="A45" s="124" t="s">
        <v>430</v>
      </c>
      <c r="B45" s="121" t="s">
        <v>120</v>
      </c>
      <c r="C45" s="52">
        <v>5.2</v>
      </c>
      <c r="D45" s="5">
        <f>D44+(D47-D44)*0.2</f>
        <v>3.488</v>
      </c>
      <c r="E45" s="8">
        <f t="shared" si="9"/>
        <v>7499200</v>
      </c>
      <c r="F45" s="8">
        <f t="shared" si="10"/>
        <v>0</v>
      </c>
      <c r="G45" s="8">
        <f t="shared" si="10"/>
        <v>0</v>
      </c>
      <c r="H45" s="8">
        <f t="shared" si="10"/>
        <v>0</v>
      </c>
      <c r="I45" s="8">
        <f t="shared" si="10"/>
        <v>0</v>
      </c>
      <c r="J45" s="8">
        <f t="shared" si="11"/>
        <v>0</v>
      </c>
      <c r="K45" s="8">
        <f t="shared" si="12"/>
        <v>0</v>
      </c>
      <c r="L45" s="8">
        <f t="shared" si="13"/>
        <v>0</v>
      </c>
      <c r="M45" s="8">
        <f t="shared" si="14"/>
        <v>0</v>
      </c>
      <c r="N45" s="53">
        <f t="shared" si="7"/>
        <v>288431</v>
      </c>
      <c r="O45" s="100">
        <f t="shared" si="15"/>
        <v>7499200</v>
      </c>
      <c r="P45" s="211" t="str">
        <f t="shared" si="8"/>
        <v>x52/7N2</v>
      </c>
      <c r="Q45" s="119"/>
    </row>
    <row r="46" spans="1:17" ht="16.5">
      <c r="A46" s="124" t="s">
        <v>431</v>
      </c>
      <c r="B46" s="121" t="s">
        <v>121</v>
      </c>
      <c r="C46" s="52">
        <v>5.5</v>
      </c>
      <c r="D46" s="5">
        <f>D44+(D47-D44)*0.5</f>
        <v>3.665</v>
      </c>
      <c r="E46" s="8">
        <f t="shared" si="9"/>
        <v>7879750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si="10"/>
        <v>0</v>
      </c>
      <c r="J46" s="8">
        <f t="shared" si="11"/>
        <v>0</v>
      </c>
      <c r="K46" s="8">
        <f t="shared" si="12"/>
        <v>0</v>
      </c>
      <c r="L46" s="8">
        <f t="shared" si="13"/>
        <v>0</v>
      </c>
      <c r="M46" s="8">
        <f t="shared" si="14"/>
        <v>0</v>
      </c>
      <c r="N46" s="53">
        <f t="shared" si="7"/>
        <v>303067</v>
      </c>
      <c r="O46" s="100">
        <f t="shared" si="15"/>
        <v>7879750</v>
      </c>
      <c r="P46" s="211" t="str">
        <f t="shared" si="8"/>
        <v>x55/7N2</v>
      </c>
      <c r="Q46" s="119"/>
    </row>
    <row r="47" spans="1:17" ht="16.5">
      <c r="A47" s="124" t="s">
        <v>434</v>
      </c>
      <c r="B47" s="121" t="s">
        <v>122</v>
      </c>
      <c r="C47" s="52">
        <v>6</v>
      </c>
      <c r="D47" s="5">
        <v>3.96</v>
      </c>
      <c r="E47" s="8">
        <f t="shared" si="9"/>
        <v>8514000</v>
      </c>
      <c r="F47" s="8">
        <f t="shared" si="10"/>
        <v>0</v>
      </c>
      <c r="G47" s="8">
        <f t="shared" si="10"/>
        <v>0</v>
      </c>
      <c r="H47" s="8">
        <f t="shared" si="10"/>
        <v>0</v>
      </c>
      <c r="I47" s="8">
        <f t="shared" si="10"/>
        <v>0</v>
      </c>
      <c r="J47" s="8">
        <f t="shared" si="11"/>
        <v>0</v>
      </c>
      <c r="K47" s="8">
        <f t="shared" si="12"/>
        <v>0</v>
      </c>
      <c r="L47" s="8">
        <f t="shared" si="13"/>
        <v>0</v>
      </c>
      <c r="M47" s="8">
        <f t="shared" si="14"/>
        <v>0</v>
      </c>
      <c r="N47" s="53">
        <f t="shared" si="7"/>
        <v>327462</v>
      </c>
      <c r="O47" s="100">
        <f t="shared" si="15"/>
        <v>8514000</v>
      </c>
      <c r="P47" s="211" t="str">
        <f t="shared" si="8"/>
        <v>x6/7N2</v>
      </c>
      <c r="Q47" s="119"/>
    </row>
    <row r="48" spans="1:17" ht="16.5">
      <c r="A48" s="125" t="s">
        <v>435</v>
      </c>
      <c r="B48" s="122" t="s">
        <v>123</v>
      </c>
      <c r="C48" s="55">
        <v>7</v>
      </c>
      <c r="D48" s="56">
        <v>4.65</v>
      </c>
      <c r="E48" s="7">
        <f t="shared" si="9"/>
        <v>9997500</v>
      </c>
      <c r="F48" s="7">
        <f t="shared" si="10"/>
        <v>0</v>
      </c>
      <c r="G48" s="7">
        <f t="shared" si="10"/>
        <v>0</v>
      </c>
      <c r="H48" s="7">
        <f t="shared" si="10"/>
        <v>0</v>
      </c>
      <c r="I48" s="7">
        <f t="shared" si="10"/>
        <v>0</v>
      </c>
      <c r="J48" s="7">
        <f t="shared" si="11"/>
        <v>0</v>
      </c>
      <c r="K48" s="7">
        <f t="shared" si="12"/>
        <v>0</v>
      </c>
      <c r="L48" s="7">
        <f t="shared" si="13"/>
        <v>0</v>
      </c>
      <c r="M48" s="7">
        <f t="shared" si="14"/>
        <v>0</v>
      </c>
      <c r="N48" s="57">
        <f t="shared" si="7"/>
        <v>384519</v>
      </c>
      <c r="O48" s="101">
        <f t="shared" si="15"/>
        <v>9997500</v>
      </c>
      <c r="P48" s="211" t="str">
        <f t="shared" si="8"/>
        <v>x7/7N2</v>
      </c>
      <c r="Q48" s="119"/>
    </row>
    <row r="49" spans="1:16" ht="16.5">
      <c r="A49" s="95"/>
      <c r="B49" s="75" t="s">
        <v>452</v>
      </c>
      <c r="C49" s="97"/>
      <c r="D49" s="76"/>
      <c r="E49" s="77"/>
      <c r="F49" s="77"/>
      <c r="G49" s="73"/>
      <c r="H49" s="73"/>
      <c r="I49" s="73"/>
      <c r="J49" s="77"/>
      <c r="K49" s="77"/>
      <c r="L49" s="77"/>
      <c r="M49" s="77"/>
      <c r="N49" s="74">
        <f t="shared" si="7"/>
        <v>0</v>
      </c>
      <c r="O49" s="103"/>
      <c r="P49" s="211">
        <f t="shared" si="8"/>
        <v>0</v>
      </c>
    </row>
    <row r="50" spans="1:16" ht="16.5">
      <c r="A50" s="123" t="s">
        <v>437</v>
      </c>
      <c r="B50" s="126"/>
      <c r="C50" s="58">
        <v>1</v>
      </c>
      <c r="D50" s="6">
        <v>2.34</v>
      </c>
      <c r="E50" s="10">
        <f aca="true" t="shared" si="16" ref="E50:E64">D50*$L$6</f>
        <v>5031000</v>
      </c>
      <c r="F50" s="10">
        <f aca="true" t="shared" si="17" ref="F50:I66">$L$5*F$9</f>
        <v>0</v>
      </c>
      <c r="G50" s="10">
        <f t="shared" si="17"/>
        <v>0</v>
      </c>
      <c r="H50" s="10">
        <f t="shared" si="17"/>
        <v>0</v>
      </c>
      <c r="I50" s="10">
        <f t="shared" si="17"/>
        <v>0</v>
      </c>
      <c r="J50" s="10">
        <f aca="true" t="shared" si="18" ref="J50:J64">E50*J$9</f>
        <v>0</v>
      </c>
      <c r="K50" s="10">
        <f aca="true" t="shared" si="19" ref="K50:K64">E50*K$9</f>
        <v>0</v>
      </c>
      <c r="L50" s="10">
        <f aca="true" t="shared" si="20" ref="L50:L64">E50*L$9</f>
        <v>0</v>
      </c>
      <c r="M50" s="10">
        <f aca="true" t="shared" si="21" ref="M50:M64">E50*M$9</f>
        <v>0</v>
      </c>
      <c r="N50" s="59">
        <f t="shared" si="7"/>
        <v>193500</v>
      </c>
      <c r="O50" s="99">
        <f aca="true" t="shared" si="22" ref="O50:O64">E50+SUM(F50:M50)</f>
        <v>5031000</v>
      </c>
      <c r="P50" s="211" t="str">
        <f t="shared" si="8"/>
        <v>x1/8</v>
      </c>
    </row>
    <row r="51" spans="1:16" ht="16.5">
      <c r="A51" s="124" t="s">
        <v>438</v>
      </c>
      <c r="B51" s="126"/>
      <c r="C51" s="52">
        <v>2</v>
      </c>
      <c r="D51" s="5">
        <v>2.65</v>
      </c>
      <c r="E51" s="8">
        <f t="shared" si="16"/>
        <v>5697500</v>
      </c>
      <c r="F51" s="8">
        <f t="shared" si="17"/>
        <v>0</v>
      </c>
      <c r="G51" s="8">
        <f t="shared" si="17"/>
        <v>0</v>
      </c>
      <c r="H51" s="8">
        <f t="shared" si="17"/>
        <v>0</v>
      </c>
      <c r="I51" s="8">
        <f t="shared" si="17"/>
        <v>0</v>
      </c>
      <c r="J51" s="8">
        <f t="shared" si="18"/>
        <v>0</v>
      </c>
      <c r="K51" s="8">
        <f t="shared" si="19"/>
        <v>0</v>
      </c>
      <c r="L51" s="8">
        <f t="shared" si="20"/>
        <v>0</v>
      </c>
      <c r="M51" s="8">
        <f t="shared" si="21"/>
        <v>0</v>
      </c>
      <c r="N51" s="53">
        <f t="shared" si="7"/>
        <v>219135</v>
      </c>
      <c r="O51" s="100">
        <f t="shared" si="22"/>
        <v>5697500</v>
      </c>
      <c r="P51" s="211" t="str">
        <f t="shared" si="8"/>
        <v>x2/8</v>
      </c>
    </row>
    <row r="52" spans="1:16" ht="16.5">
      <c r="A52" s="124" t="s">
        <v>439</v>
      </c>
      <c r="B52" s="126"/>
      <c r="C52" s="52">
        <v>2.5</v>
      </c>
      <c r="D52" s="5">
        <f>D51+(D54-D51)*0.5</f>
        <v>2.8049999999999997</v>
      </c>
      <c r="E52" s="8">
        <f t="shared" si="16"/>
        <v>6030749.999999999</v>
      </c>
      <c r="F52" s="8">
        <f t="shared" si="17"/>
        <v>0</v>
      </c>
      <c r="G52" s="8">
        <f t="shared" si="17"/>
        <v>0</v>
      </c>
      <c r="H52" s="8">
        <f t="shared" si="17"/>
        <v>0</v>
      </c>
      <c r="I52" s="8">
        <f t="shared" si="17"/>
        <v>0</v>
      </c>
      <c r="J52" s="8">
        <f t="shared" si="18"/>
        <v>0</v>
      </c>
      <c r="K52" s="8">
        <f t="shared" si="19"/>
        <v>0</v>
      </c>
      <c r="L52" s="8">
        <f t="shared" si="20"/>
        <v>0</v>
      </c>
      <c r="M52" s="8">
        <f t="shared" si="21"/>
        <v>0</v>
      </c>
      <c r="N52" s="53">
        <f t="shared" si="7"/>
        <v>231952</v>
      </c>
      <c r="O52" s="100">
        <f t="shared" si="22"/>
        <v>6030749.999999999</v>
      </c>
      <c r="P52" s="211" t="str">
        <f t="shared" si="8"/>
        <v>x25/8</v>
      </c>
    </row>
    <row r="53" spans="1:16" ht="16.5">
      <c r="A53" s="124" t="s">
        <v>440</v>
      </c>
      <c r="B53" s="126"/>
      <c r="C53" s="52">
        <v>2.7</v>
      </c>
      <c r="D53" s="5">
        <f>D51+(D54-D51)*0.7</f>
        <v>2.867</v>
      </c>
      <c r="E53" s="8">
        <f t="shared" si="16"/>
        <v>6164050</v>
      </c>
      <c r="F53" s="8">
        <f t="shared" si="17"/>
        <v>0</v>
      </c>
      <c r="G53" s="8">
        <f t="shared" si="17"/>
        <v>0</v>
      </c>
      <c r="H53" s="8">
        <f t="shared" si="17"/>
        <v>0</v>
      </c>
      <c r="I53" s="8">
        <f t="shared" si="17"/>
        <v>0</v>
      </c>
      <c r="J53" s="8">
        <f t="shared" si="18"/>
        <v>0</v>
      </c>
      <c r="K53" s="8">
        <f t="shared" si="19"/>
        <v>0</v>
      </c>
      <c r="L53" s="8">
        <f t="shared" si="20"/>
        <v>0</v>
      </c>
      <c r="M53" s="8">
        <f t="shared" si="21"/>
        <v>0</v>
      </c>
      <c r="N53" s="53">
        <f t="shared" si="7"/>
        <v>237079</v>
      </c>
      <c r="O53" s="100">
        <f t="shared" si="22"/>
        <v>6164050</v>
      </c>
      <c r="P53" s="211" t="str">
        <f t="shared" si="8"/>
        <v>x27/8</v>
      </c>
    </row>
    <row r="54" spans="1:16" ht="16.5">
      <c r="A54" s="124" t="s">
        <v>441</v>
      </c>
      <c r="B54" s="126"/>
      <c r="C54" s="52">
        <v>3</v>
      </c>
      <c r="D54" s="5">
        <v>2.96</v>
      </c>
      <c r="E54" s="8">
        <f t="shared" si="16"/>
        <v>6364000</v>
      </c>
      <c r="F54" s="8">
        <f t="shared" si="17"/>
        <v>0</v>
      </c>
      <c r="G54" s="8">
        <f t="shared" si="17"/>
        <v>0</v>
      </c>
      <c r="H54" s="8">
        <f t="shared" si="17"/>
        <v>0</v>
      </c>
      <c r="I54" s="8">
        <f t="shared" si="17"/>
        <v>0</v>
      </c>
      <c r="J54" s="8">
        <f t="shared" si="18"/>
        <v>0</v>
      </c>
      <c r="K54" s="8">
        <f t="shared" si="19"/>
        <v>0</v>
      </c>
      <c r="L54" s="8">
        <f t="shared" si="20"/>
        <v>0</v>
      </c>
      <c r="M54" s="8">
        <f t="shared" si="21"/>
        <v>0</v>
      </c>
      <c r="N54" s="53">
        <f t="shared" si="7"/>
        <v>244769</v>
      </c>
      <c r="O54" s="100">
        <f t="shared" si="22"/>
        <v>6364000</v>
      </c>
      <c r="P54" s="211" t="str">
        <f t="shared" si="8"/>
        <v>x3/8</v>
      </c>
    </row>
    <row r="55" spans="1:16" ht="16.5">
      <c r="A55" s="124" t="s">
        <v>442</v>
      </c>
      <c r="B55" s="126"/>
      <c r="C55" s="52">
        <v>3.5</v>
      </c>
      <c r="D55" s="5">
        <f>D54+(D57-D54)*0.5</f>
        <v>3.115</v>
      </c>
      <c r="E55" s="8">
        <f t="shared" si="16"/>
        <v>6697250</v>
      </c>
      <c r="F55" s="8">
        <f t="shared" si="17"/>
        <v>0</v>
      </c>
      <c r="G55" s="8">
        <f t="shared" si="17"/>
        <v>0</v>
      </c>
      <c r="H55" s="8">
        <f t="shared" si="17"/>
        <v>0</v>
      </c>
      <c r="I55" s="8">
        <f t="shared" si="17"/>
        <v>0</v>
      </c>
      <c r="J55" s="8">
        <f t="shared" si="18"/>
        <v>0</v>
      </c>
      <c r="K55" s="8">
        <f t="shared" si="19"/>
        <v>0</v>
      </c>
      <c r="L55" s="8">
        <f t="shared" si="20"/>
        <v>0</v>
      </c>
      <c r="M55" s="8">
        <f t="shared" si="21"/>
        <v>0</v>
      </c>
      <c r="N55" s="53">
        <f t="shared" si="7"/>
        <v>257587</v>
      </c>
      <c r="O55" s="100">
        <f t="shared" si="22"/>
        <v>6697250</v>
      </c>
      <c r="P55" s="211" t="str">
        <f t="shared" si="8"/>
        <v>x35/8</v>
      </c>
    </row>
    <row r="56" spans="1:16" ht="16.5">
      <c r="A56" s="124" t="s">
        <v>443</v>
      </c>
      <c r="B56" s="126"/>
      <c r="C56" s="52">
        <v>3.7</v>
      </c>
      <c r="D56" s="5">
        <f>D54+(D57-D54)*0.7</f>
        <v>3.177</v>
      </c>
      <c r="E56" s="8">
        <f t="shared" si="16"/>
        <v>6830550</v>
      </c>
      <c r="F56" s="8">
        <f t="shared" si="17"/>
        <v>0</v>
      </c>
      <c r="G56" s="8">
        <f t="shared" si="17"/>
        <v>0</v>
      </c>
      <c r="H56" s="8">
        <f t="shared" si="17"/>
        <v>0</v>
      </c>
      <c r="I56" s="8">
        <f t="shared" si="17"/>
        <v>0</v>
      </c>
      <c r="J56" s="8">
        <f t="shared" si="18"/>
        <v>0</v>
      </c>
      <c r="K56" s="8">
        <f t="shared" si="19"/>
        <v>0</v>
      </c>
      <c r="L56" s="8">
        <f t="shared" si="20"/>
        <v>0</v>
      </c>
      <c r="M56" s="8">
        <f t="shared" si="21"/>
        <v>0</v>
      </c>
      <c r="N56" s="53">
        <f t="shared" si="7"/>
        <v>262713</v>
      </c>
      <c r="O56" s="100">
        <f t="shared" si="22"/>
        <v>6830550</v>
      </c>
      <c r="P56" s="211" t="str">
        <f t="shared" si="8"/>
        <v>x37/8</v>
      </c>
    </row>
    <row r="57" spans="1:16" ht="16.5">
      <c r="A57" s="124" t="s">
        <v>444</v>
      </c>
      <c r="B57" s="126"/>
      <c r="C57" s="52">
        <v>4</v>
      </c>
      <c r="D57" s="5">
        <v>3.27</v>
      </c>
      <c r="E57" s="8">
        <f t="shared" si="16"/>
        <v>7030500</v>
      </c>
      <c r="F57" s="8">
        <f t="shared" si="17"/>
        <v>0</v>
      </c>
      <c r="G57" s="8">
        <f t="shared" si="17"/>
        <v>0</v>
      </c>
      <c r="H57" s="8">
        <f t="shared" si="17"/>
        <v>0</v>
      </c>
      <c r="I57" s="8">
        <f t="shared" si="17"/>
        <v>0</v>
      </c>
      <c r="J57" s="8">
        <f t="shared" si="18"/>
        <v>0</v>
      </c>
      <c r="K57" s="8">
        <f t="shared" si="19"/>
        <v>0</v>
      </c>
      <c r="L57" s="8">
        <f t="shared" si="20"/>
        <v>0</v>
      </c>
      <c r="M57" s="8">
        <f t="shared" si="21"/>
        <v>0</v>
      </c>
      <c r="N57" s="53">
        <f t="shared" si="7"/>
        <v>270404</v>
      </c>
      <c r="O57" s="100">
        <f t="shared" si="22"/>
        <v>7030500</v>
      </c>
      <c r="P57" s="211" t="str">
        <f t="shared" si="8"/>
        <v>x4/8</v>
      </c>
    </row>
    <row r="58" spans="1:16" ht="16.5">
      <c r="A58" s="124" t="s">
        <v>445</v>
      </c>
      <c r="B58" s="126"/>
      <c r="C58" s="52">
        <v>4.5</v>
      </c>
      <c r="D58" s="5">
        <f>D57+(D60-D57)*0.5</f>
        <v>3.425</v>
      </c>
      <c r="E58" s="8">
        <f t="shared" si="16"/>
        <v>7363750</v>
      </c>
      <c r="F58" s="8">
        <f t="shared" si="17"/>
        <v>0</v>
      </c>
      <c r="G58" s="8">
        <f t="shared" si="17"/>
        <v>0</v>
      </c>
      <c r="H58" s="8">
        <f t="shared" si="17"/>
        <v>0</v>
      </c>
      <c r="I58" s="8">
        <f t="shared" si="17"/>
        <v>0</v>
      </c>
      <c r="J58" s="8">
        <f t="shared" si="18"/>
        <v>0</v>
      </c>
      <c r="K58" s="8">
        <f t="shared" si="19"/>
        <v>0</v>
      </c>
      <c r="L58" s="8">
        <f t="shared" si="20"/>
        <v>0</v>
      </c>
      <c r="M58" s="8">
        <f t="shared" si="21"/>
        <v>0</v>
      </c>
      <c r="N58" s="53">
        <f t="shared" si="7"/>
        <v>283221</v>
      </c>
      <c r="O58" s="100">
        <f t="shared" si="22"/>
        <v>7363750</v>
      </c>
      <c r="P58" s="211" t="str">
        <f t="shared" si="8"/>
        <v>x45/8</v>
      </c>
    </row>
    <row r="59" spans="1:16" ht="16.5">
      <c r="A59" s="124" t="s">
        <v>446</v>
      </c>
      <c r="B59" s="126"/>
      <c r="C59" s="52">
        <v>4.7</v>
      </c>
      <c r="D59" s="5">
        <f>D57+(D60-D57)*0.7</f>
        <v>3.487</v>
      </c>
      <c r="E59" s="8">
        <f t="shared" si="16"/>
        <v>7497050</v>
      </c>
      <c r="F59" s="8">
        <f t="shared" si="17"/>
        <v>0</v>
      </c>
      <c r="G59" s="8">
        <f t="shared" si="17"/>
        <v>0</v>
      </c>
      <c r="H59" s="8">
        <f t="shared" si="17"/>
        <v>0</v>
      </c>
      <c r="I59" s="8">
        <f t="shared" si="17"/>
        <v>0</v>
      </c>
      <c r="J59" s="8">
        <f t="shared" si="18"/>
        <v>0</v>
      </c>
      <c r="K59" s="8">
        <f t="shared" si="19"/>
        <v>0</v>
      </c>
      <c r="L59" s="8">
        <f t="shared" si="20"/>
        <v>0</v>
      </c>
      <c r="M59" s="8">
        <f t="shared" si="21"/>
        <v>0</v>
      </c>
      <c r="N59" s="53">
        <f t="shared" si="7"/>
        <v>288348</v>
      </c>
      <c r="O59" s="100">
        <f t="shared" si="22"/>
        <v>7497050</v>
      </c>
      <c r="P59" s="211" t="str">
        <f t="shared" si="8"/>
        <v>x47/8</v>
      </c>
    </row>
    <row r="60" spans="1:16" ht="16.5">
      <c r="A60" s="124" t="s">
        <v>447</v>
      </c>
      <c r="B60" s="126"/>
      <c r="C60" s="52">
        <v>5</v>
      </c>
      <c r="D60" s="5">
        <v>3.58</v>
      </c>
      <c r="E60" s="8">
        <f t="shared" si="16"/>
        <v>7697000</v>
      </c>
      <c r="F60" s="8">
        <f t="shared" si="17"/>
        <v>0</v>
      </c>
      <c r="G60" s="8">
        <f t="shared" si="17"/>
        <v>0</v>
      </c>
      <c r="H60" s="8">
        <f t="shared" si="17"/>
        <v>0</v>
      </c>
      <c r="I60" s="8">
        <f t="shared" si="17"/>
        <v>0</v>
      </c>
      <c r="J60" s="8">
        <f t="shared" si="18"/>
        <v>0</v>
      </c>
      <c r="K60" s="8">
        <f t="shared" si="19"/>
        <v>0</v>
      </c>
      <c r="L60" s="8">
        <f t="shared" si="20"/>
        <v>0</v>
      </c>
      <c r="M60" s="8">
        <f t="shared" si="21"/>
        <v>0</v>
      </c>
      <c r="N60" s="53">
        <f t="shared" si="7"/>
        <v>296038</v>
      </c>
      <c r="O60" s="100">
        <f t="shared" si="22"/>
        <v>7697000</v>
      </c>
      <c r="P60" s="211" t="str">
        <f t="shared" si="8"/>
        <v>x5/8</v>
      </c>
    </row>
    <row r="61" spans="1:16" ht="16.5">
      <c r="A61" s="124" t="s">
        <v>448</v>
      </c>
      <c r="B61" s="126"/>
      <c r="C61" s="52">
        <v>5.5</v>
      </c>
      <c r="D61" s="5">
        <f>D60+(D62-D60)*0.5</f>
        <v>3.7350000000000003</v>
      </c>
      <c r="E61" s="8">
        <f t="shared" si="16"/>
        <v>8030250.000000001</v>
      </c>
      <c r="F61" s="8">
        <f t="shared" si="17"/>
        <v>0</v>
      </c>
      <c r="G61" s="8">
        <f t="shared" si="17"/>
        <v>0</v>
      </c>
      <c r="H61" s="8">
        <f t="shared" si="17"/>
        <v>0</v>
      </c>
      <c r="I61" s="8">
        <f t="shared" si="17"/>
        <v>0</v>
      </c>
      <c r="J61" s="8">
        <f t="shared" si="18"/>
        <v>0</v>
      </c>
      <c r="K61" s="8">
        <f t="shared" si="19"/>
        <v>0</v>
      </c>
      <c r="L61" s="8">
        <f t="shared" si="20"/>
        <v>0</v>
      </c>
      <c r="M61" s="8">
        <f t="shared" si="21"/>
        <v>0</v>
      </c>
      <c r="N61" s="53">
        <f t="shared" si="7"/>
        <v>308856</v>
      </c>
      <c r="O61" s="100">
        <f t="shared" si="22"/>
        <v>8030250.000000001</v>
      </c>
      <c r="P61" s="211" t="str">
        <f t="shared" si="8"/>
        <v>x55/8</v>
      </c>
    </row>
    <row r="62" spans="1:16" s="173" customFormat="1" ht="16.5">
      <c r="A62" s="124" t="s">
        <v>449</v>
      </c>
      <c r="B62" s="205"/>
      <c r="C62" s="52">
        <v>6</v>
      </c>
      <c r="D62" s="5">
        <v>3.89</v>
      </c>
      <c r="E62" s="8">
        <f t="shared" si="16"/>
        <v>8363500</v>
      </c>
      <c r="F62" s="8">
        <f t="shared" si="17"/>
        <v>0</v>
      </c>
      <c r="G62" s="8">
        <f t="shared" si="17"/>
        <v>0</v>
      </c>
      <c r="H62" s="8">
        <f t="shared" si="17"/>
        <v>0</v>
      </c>
      <c r="I62" s="8">
        <f t="shared" si="17"/>
        <v>0</v>
      </c>
      <c r="J62" s="8">
        <f t="shared" si="18"/>
        <v>0</v>
      </c>
      <c r="K62" s="8">
        <f t="shared" si="19"/>
        <v>0</v>
      </c>
      <c r="L62" s="8">
        <f t="shared" si="20"/>
        <v>0</v>
      </c>
      <c r="M62" s="8">
        <f t="shared" si="21"/>
        <v>0</v>
      </c>
      <c r="N62" s="53">
        <f t="shared" si="7"/>
        <v>321673</v>
      </c>
      <c r="O62" s="100">
        <f t="shared" si="22"/>
        <v>8363500</v>
      </c>
      <c r="P62" s="211" t="str">
        <f t="shared" si="8"/>
        <v>x6/8</v>
      </c>
    </row>
    <row r="63" spans="1:16" s="173" customFormat="1" ht="16.5">
      <c r="A63" s="124" t="s">
        <v>450</v>
      </c>
      <c r="B63" s="205"/>
      <c r="C63" s="52">
        <v>7</v>
      </c>
      <c r="D63" s="5">
        <v>4.2</v>
      </c>
      <c r="E63" s="8">
        <f t="shared" si="16"/>
        <v>9030000</v>
      </c>
      <c r="F63" s="8">
        <f t="shared" si="17"/>
        <v>0</v>
      </c>
      <c r="G63" s="8">
        <f t="shared" si="17"/>
        <v>0</v>
      </c>
      <c r="H63" s="8">
        <f t="shared" si="17"/>
        <v>0</v>
      </c>
      <c r="I63" s="8">
        <f t="shared" si="17"/>
        <v>0</v>
      </c>
      <c r="J63" s="8">
        <f>E63*J$9</f>
        <v>0</v>
      </c>
      <c r="K63" s="8">
        <f>E63*K$9</f>
        <v>0</v>
      </c>
      <c r="L63" s="8">
        <f>E63*L$9</f>
        <v>0</v>
      </c>
      <c r="M63" s="8">
        <f>E63*M$9</f>
        <v>0</v>
      </c>
      <c r="N63" s="53">
        <f>ROUND(O63/26,0)</f>
        <v>347308</v>
      </c>
      <c r="O63" s="100">
        <f>E63+SUM(F63:M63)</f>
        <v>9030000</v>
      </c>
      <c r="P63" s="211" t="str">
        <f t="shared" si="8"/>
        <v>x7/8</v>
      </c>
    </row>
    <row r="64" spans="1:16" s="173" customFormat="1" ht="16.5">
      <c r="A64" s="124" t="s">
        <v>451</v>
      </c>
      <c r="B64" s="205"/>
      <c r="C64" s="52">
        <v>8</v>
      </c>
      <c r="D64" s="5">
        <v>4.51</v>
      </c>
      <c r="E64" s="8">
        <f t="shared" si="16"/>
        <v>9696500</v>
      </c>
      <c r="F64" s="8">
        <f t="shared" si="17"/>
        <v>0</v>
      </c>
      <c r="G64" s="8">
        <f t="shared" si="17"/>
        <v>0</v>
      </c>
      <c r="H64" s="8">
        <f t="shared" si="17"/>
        <v>0</v>
      </c>
      <c r="I64" s="8">
        <f t="shared" si="17"/>
        <v>0</v>
      </c>
      <c r="J64" s="8">
        <f t="shared" si="18"/>
        <v>0</v>
      </c>
      <c r="K64" s="8">
        <f t="shared" si="19"/>
        <v>0</v>
      </c>
      <c r="L64" s="8">
        <f t="shared" si="20"/>
        <v>0</v>
      </c>
      <c r="M64" s="8">
        <f t="shared" si="21"/>
        <v>0</v>
      </c>
      <c r="N64" s="53">
        <f t="shared" si="7"/>
        <v>372942</v>
      </c>
      <c r="O64" s="100">
        <f t="shared" si="22"/>
        <v>9696500</v>
      </c>
      <c r="P64" s="211" t="str">
        <f t="shared" si="8"/>
        <v>x8/8</v>
      </c>
    </row>
    <row r="65" spans="1:16" s="173" customFormat="1" ht="16.5">
      <c r="A65" s="95" t="s">
        <v>465</v>
      </c>
      <c r="B65" s="75" t="s">
        <v>459</v>
      </c>
      <c r="C65" s="97"/>
      <c r="D65" s="76"/>
      <c r="E65" s="77"/>
      <c r="F65" s="77"/>
      <c r="G65" s="73"/>
      <c r="H65" s="73"/>
      <c r="I65" s="73"/>
      <c r="J65" s="77"/>
      <c r="K65" s="77"/>
      <c r="L65" s="77"/>
      <c r="M65" s="77"/>
      <c r="N65" s="74">
        <f>ROUND(O65/26,0)</f>
        <v>0</v>
      </c>
      <c r="O65" s="103"/>
      <c r="P65" s="211" t="str">
        <f t="shared" si="8"/>
        <v>L0</v>
      </c>
    </row>
    <row r="66" spans="1:16" s="173" customFormat="1" ht="16.5">
      <c r="A66" s="123" t="s">
        <v>466</v>
      </c>
      <c r="B66" s="205"/>
      <c r="C66" s="58">
        <v>1</v>
      </c>
      <c r="D66" s="6">
        <v>6.25</v>
      </c>
      <c r="E66" s="10">
        <f>D66*$L$6</f>
        <v>13437500</v>
      </c>
      <c r="F66" s="10">
        <f t="shared" si="17"/>
        <v>0</v>
      </c>
      <c r="G66" s="10">
        <f t="shared" si="17"/>
        <v>0</v>
      </c>
      <c r="H66" s="10">
        <f t="shared" si="17"/>
        <v>0</v>
      </c>
      <c r="I66" s="10">
        <f t="shared" si="17"/>
        <v>0</v>
      </c>
      <c r="J66" s="10">
        <f>E66*J$9</f>
        <v>0</v>
      </c>
      <c r="K66" s="10">
        <f>E66*K$9</f>
        <v>0</v>
      </c>
      <c r="L66" s="10">
        <f>E66*L$9</f>
        <v>0</v>
      </c>
      <c r="M66" s="10">
        <f>E66*M$9</f>
        <v>0</v>
      </c>
      <c r="N66" s="59">
        <f>ROUND(O66/26,0)</f>
        <v>516827</v>
      </c>
      <c r="O66" s="99">
        <f>E66+SUM(F66:M66)</f>
        <v>13437500</v>
      </c>
      <c r="P66" s="211" t="str">
        <f t="shared" si="8"/>
        <v>x1/2L0</v>
      </c>
    </row>
    <row r="67" spans="1:16" s="173" customFormat="1" ht="16.5">
      <c r="A67" s="124" t="s">
        <v>467</v>
      </c>
      <c r="B67" s="205"/>
      <c r="C67" s="52">
        <v>2</v>
      </c>
      <c r="D67" s="5">
        <v>6.73</v>
      </c>
      <c r="E67" s="8">
        <f>D67*$L$6</f>
        <v>14469500</v>
      </c>
      <c r="F67" s="8">
        <f>$L$5*F$9</f>
        <v>0</v>
      </c>
      <c r="G67" s="8">
        <f>$L$5*G$9</f>
        <v>0</v>
      </c>
      <c r="H67" s="8">
        <f>$L$5*H$9</f>
        <v>0</v>
      </c>
      <c r="I67" s="8">
        <f>$L$5*I$9</f>
        <v>0</v>
      </c>
      <c r="J67" s="8">
        <f>E67*J$9</f>
        <v>0</v>
      </c>
      <c r="K67" s="8">
        <f>E67*K$9</f>
        <v>0</v>
      </c>
      <c r="L67" s="8">
        <f>E67*L$9</f>
        <v>0</v>
      </c>
      <c r="M67" s="8">
        <f>E67*M$9</f>
        <v>0</v>
      </c>
      <c r="N67" s="53">
        <f>ROUND(O67/26,0)</f>
        <v>556519</v>
      </c>
      <c r="O67" s="100">
        <f>E67+SUM(F67:M67)</f>
        <v>14469500</v>
      </c>
      <c r="P67" s="211" t="str">
        <f t="shared" si="8"/>
        <v>x2/2L0</v>
      </c>
    </row>
    <row r="68" spans="1:16" s="173" customFormat="1" ht="16.5">
      <c r="A68" s="96"/>
      <c r="B68" s="80" t="s">
        <v>26</v>
      </c>
      <c r="C68" s="206"/>
      <c r="D68" s="82"/>
      <c r="E68" s="83"/>
      <c r="F68" s="83"/>
      <c r="G68" s="84"/>
      <c r="H68" s="84"/>
      <c r="I68" s="84"/>
      <c r="J68" s="83"/>
      <c r="K68" s="83"/>
      <c r="L68" s="83"/>
      <c r="M68" s="83"/>
      <c r="N68" s="85">
        <f t="shared" si="7"/>
        <v>0</v>
      </c>
      <c r="O68" s="104"/>
      <c r="P68" s="211">
        <f t="shared" si="8"/>
        <v>0</v>
      </c>
    </row>
    <row r="69" spans="1:16" s="173" customFormat="1" ht="16.5">
      <c r="A69" s="112" t="s">
        <v>145</v>
      </c>
      <c r="B69" s="86" t="s">
        <v>46</v>
      </c>
      <c r="C69" s="180"/>
      <c r="D69" s="88"/>
      <c r="E69" s="89"/>
      <c r="F69" s="89"/>
      <c r="G69" s="90"/>
      <c r="H69" s="90"/>
      <c r="I69" s="90"/>
      <c r="J69" s="89"/>
      <c r="K69" s="89"/>
      <c r="L69" s="89"/>
      <c r="M69" s="89"/>
      <c r="N69" s="91">
        <f t="shared" si="7"/>
        <v>0</v>
      </c>
      <c r="O69" s="105"/>
      <c r="P69" s="211" t="str">
        <f t="shared" si="8"/>
        <v>L1</v>
      </c>
    </row>
    <row r="70" spans="1:16" s="173" customFormat="1" ht="16.5">
      <c r="A70" s="174" t="s">
        <v>146</v>
      </c>
      <c r="B70" s="207"/>
      <c r="C70" s="58">
        <v>1</v>
      </c>
      <c r="D70" s="6">
        <v>2.99</v>
      </c>
      <c r="E70" s="10">
        <f>D70*$L$6</f>
        <v>6428500</v>
      </c>
      <c r="F70" s="10">
        <f aca="true" t="shared" si="23" ref="F70:I73">$L$5*F$9</f>
        <v>0</v>
      </c>
      <c r="G70" s="10">
        <f t="shared" si="23"/>
        <v>0</v>
      </c>
      <c r="H70" s="10">
        <f t="shared" si="23"/>
        <v>0</v>
      </c>
      <c r="I70" s="10">
        <f t="shared" si="23"/>
        <v>0</v>
      </c>
      <c r="J70" s="10">
        <f>E70*J$9</f>
        <v>0</v>
      </c>
      <c r="K70" s="10">
        <f>E70*K$9</f>
        <v>0</v>
      </c>
      <c r="L70" s="10">
        <f>E70*L$9</f>
        <v>0</v>
      </c>
      <c r="M70" s="10">
        <f>E70*M$9</f>
        <v>0</v>
      </c>
      <c r="N70" s="59">
        <f t="shared" si="7"/>
        <v>247250</v>
      </c>
      <c r="O70" s="99">
        <f>E70+SUM(F70:M70)</f>
        <v>6428500</v>
      </c>
      <c r="P70" s="211" t="str">
        <f t="shared" si="8"/>
        <v>x1/4L1</v>
      </c>
    </row>
    <row r="71" spans="1:16" s="173" customFormat="1" ht="16.5">
      <c r="A71" s="208" t="s">
        <v>147</v>
      </c>
      <c r="B71" s="209"/>
      <c r="C71" s="52">
        <v>2</v>
      </c>
      <c r="D71" s="5">
        <v>3.28</v>
      </c>
      <c r="E71" s="8">
        <f>D71*$L$6</f>
        <v>7052000</v>
      </c>
      <c r="F71" s="8">
        <f t="shared" si="23"/>
        <v>0</v>
      </c>
      <c r="G71" s="8">
        <f t="shared" si="23"/>
        <v>0</v>
      </c>
      <c r="H71" s="8">
        <f t="shared" si="23"/>
        <v>0</v>
      </c>
      <c r="I71" s="8">
        <f t="shared" si="23"/>
        <v>0</v>
      </c>
      <c r="J71" s="8">
        <f>E71*J$9</f>
        <v>0</v>
      </c>
      <c r="K71" s="8">
        <f>E71*K$9</f>
        <v>0</v>
      </c>
      <c r="L71" s="8">
        <f>E71*L$9</f>
        <v>0</v>
      </c>
      <c r="M71" s="8">
        <f>E71*M$9</f>
        <v>0</v>
      </c>
      <c r="N71" s="53">
        <f t="shared" si="7"/>
        <v>271231</v>
      </c>
      <c r="O71" s="100">
        <f>E71+SUM(F71:M71)</f>
        <v>7052000</v>
      </c>
      <c r="P71" s="211" t="str">
        <f t="shared" si="8"/>
        <v>x2/4L1</v>
      </c>
    </row>
    <row r="72" spans="1:16" s="173" customFormat="1" ht="16.5">
      <c r="A72" s="208" t="s">
        <v>148</v>
      </c>
      <c r="B72" s="209"/>
      <c r="C72" s="52">
        <v>3</v>
      </c>
      <c r="D72" s="5">
        <v>3.72</v>
      </c>
      <c r="E72" s="8">
        <f>D72*$L$6</f>
        <v>7998000</v>
      </c>
      <c r="F72" s="8">
        <f t="shared" si="23"/>
        <v>0</v>
      </c>
      <c r="G72" s="8">
        <f t="shared" si="23"/>
        <v>0</v>
      </c>
      <c r="H72" s="8">
        <f t="shared" si="23"/>
        <v>0</v>
      </c>
      <c r="I72" s="8">
        <f t="shared" si="23"/>
        <v>0</v>
      </c>
      <c r="J72" s="8">
        <f>E72*J$9</f>
        <v>0</v>
      </c>
      <c r="K72" s="8">
        <f>E72*K$9</f>
        <v>0</v>
      </c>
      <c r="L72" s="8">
        <f>E72*L$9</f>
        <v>0</v>
      </c>
      <c r="M72" s="8">
        <f>E72*M$9</f>
        <v>0</v>
      </c>
      <c r="N72" s="53">
        <f t="shared" si="7"/>
        <v>307615</v>
      </c>
      <c r="O72" s="100">
        <f>E72+SUM(F72:M72)</f>
        <v>7998000</v>
      </c>
      <c r="P72" s="211" t="str">
        <f t="shared" si="8"/>
        <v>x3/4L1</v>
      </c>
    </row>
    <row r="73" spans="1:16" s="173" customFormat="1" ht="16.5">
      <c r="A73" s="176" t="s">
        <v>149</v>
      </c>
      <c r="B73" s="210"/>
      <c r="C73" s="55">
        <v>4</v>
      </c>
      <c r="D73" s="56">
        <v>4.15</v>
      </c>
      <c r="E73" s="7">
        <f>D73*$L$6</f>
        <v>8922500</v>
      </c>
      <c r="F73" s="7">
        <f t="shared" si="23"/>
        <v>0</v>
      </c>
      <c r="G73" s="7">
        <f t="shared" si="23"/>
        <v>0</v>
      </c>
      <c r="H73" s="7">
        <f t="shared" si="23"/>
        <v>0</v>
      </c>
      <c r="I73" s="7">
        <f t="shared" si="23"/>
        <v>0</v>
      </c>
      <c r="J73" s="7">
        <f>E73*J$9</f>
        <v>0</v>
      </c>
      <c r="K73" s="7">
        <f>E73*K$9</f>
        <v>0</v>
      </c>
      <c r="L73" s="7">
        <f>E73*L$9</f>
        <v>0</v>
      </c>
      <c r="M73" s="7">
        <f>E73*M$9</f>
        <v>0</v>
      </c>
      <c r="N73" s="57">
        <f t="shared" si="7"/>
        <v>343173</v>
      </c>
      <c r="O73" s="101">
        <f>E73+SUM(F73:M73)</f>
        <v>8922500</v>
      </c>
      <c r="P73" s="211" t="str">
        <f t="shared" si="8"/>
        <v>x4/4L1</v>
      </c>
    </row>
    <row r="74" spans="1:16" s="173" customFormat="1" ht="16.5">
      <c r="A74" s="116" t="s">
        <v>150</v>
      </c>
      <c r="B74" s="75" t="s">
        <v>63</v>
      </c>
      <c r="C74" s="97"/>
      <c r="D74" s="76"/>
      <c r="E74" s="77"/>
      <c r="F74" s="77"/>
      <c r="G74" s="73"/>
      <c r="H74" s="73"/>
      <c r="I74" s="73"/>
      <c r="J74" s="77"/>
      <c r="K74" s="77"/>
      <c r="L74" s="77"/>
      <c r="M74" s="77"/>
      <c r="N74" s="74">
        <f t="shared" si="7"/>
        <v>0</v>
      </c>
      <c r="O74" s="102"/>
      <c r="P74" s="211" t="str">
        <f t="shared" si="8"/>
        <v>L2</v>
      </c>
    </row>
    <row r="75" spans="1:16" s="173" customFormat="1" ht="16.5">
      <c r="A75" s="174" t="s">
        <v>151</v>
      </c>
      <c r="B75" s="207"/>
      <c r="C75" s="58">
        <v>1</v>
      </c>
      <c r="D75" s="6">
        <v>4.67</v>
      </c>
      <c r="E75" s="10">
        <f>D75*$L$6</f>
        <v>10040500</v>
      </c>
      <c r="F75" s="10">
        <f aca="true" t="shared" si="24" ref="F75:I78">$L$5*F$9</f>
        <v>0</v>
      </c>
      <c r="G75" s="10">
        <f t="shared" si="24"/>
        <v>0</v>
      </c>
      <c r="H75" s="10">
        <f t="shared" si="24"/>
        <v>0</v>
      </c>
      <c r="I75" s="10">
        <f t="shared" si="24"/>
        <v>0</v>
      </c>
      <c r="J75" s="10">
        <f>E75*J$9</f>
        <v>0</v>
      </c>
      <c r="K75" s="10">
        <f>E75*K$9</f>
        <v>0</v>
      </c>
      <c r="L75" s="10">
        <f>E75*L$9</f>
        <v>0</v>
      </c>
      <c r="M75" s="10">
        <f>E75*M$9</f>
        <v>0</v>
      </c>
      <c r="N75" s="59">
        <f t="shared" si="7"/>
        <v>386173</v>
      </c>
      <c r="O75" s="99">
        <f>E75+SUM(F75:M75)</f>
        <v>10040500</v>
      </c>
      <c r="P75" s="211" t="str">
        <f t="shared" si="8"/>
        <v>x1/2L2</v>
      </c>
    </row>
    <row r="76" spans="1:16" s="173" customFormat="1" ht="16.5">
      <c r="A76" s="176" t="s">
        <v>152</v>
      </c>
      <c r="B76" s="210"/>
      <c r="C76" s="55">
        <v>2</v>
      </c>
      <c r="D76" s="56">
        <v>5.27</v>
      </c>
      <c r="E76" s="7">
        <f>D76*$L$6</f>
        <v>11330500</v>
      </c>
      <c r="F76" s="7">
        <f t="shared" si="24"/>
        <v>0</v>
      </c>
      <c r="G76" s="7">
        <f t="shared" si="24"/>
        <v>0</v>
      </c>
      <c r="H76" s="7">
        <f t="shared" si="24"/>
        <v>0</v>
      </c>
      <c r="I76" s="7">
        <f t="shared" si="24"/>
        <v>0</v>
      </c>
      <c r="J76" s="7">
        <f>E76*J$9</f>
        <v>0</v>
      </c>
      <c r="K76" s="7">
        <f>E76*K$9</f>
        <v>0</v>
      </c>
      <c r="L76" s="7">
        <f>E76*L$9</f>
        <v>0</v>
      </c>
      <c r="M76" s="7">
        <f>E76*M$9</f>
        <v>0</v>
      </c>
      <c r="N76" s="57">
        <f aca="true" t="shared" si="25" ref="N76:N141">ROUND(O76/26,0)</f>
        <v>435788</v>
      </c>
      <c r="O76" s="101">
        <f>E76+SUM(F76:M76)</f>
        <v>11330500</v>
      </c>
      <c r="P76" s="211" t="str">
        <f t="shared" si="8"/>
        <v>x2/2L2</v>
      </c>
    </row>
    <row r="77" spans="1:16" s="173" customFormat="1" ht="16.5">
      <c r="A77" s="116"/>
      <c r="B77" s="75" t="s">
        <v>456</v>
      </c>
      <c r="C77" s="97"/>
      <c r="D77" s="76"/>
      <c r="E77" s="77"/>
      <c r="F77" s="77"/>
      <c r="G77" s="73"/>
      <c r="H77" s="73"/>
      <c r="I77" s="73"/>
      <c r="J77" s="77"/>
      <c r="K77" s="77"/>
      <c r="L77" s="77"/>
      <c r="M77" s="77"/>
      <c r="N77" s="74">
        <f t="shared" si="25"/>
        <v>0</v>
      </c>
      <c r="O77" s="102"/>
      <c r="P77" s="211">
        <f aca="true" t="shared" si="26" ref="P77:P140">A77</f>
        <v>0</v>
      </c>
    </row>
    <row r="78" spans="1:16" s="173" customFormat="1" ht="16.5">
      <c r="A78" s="174" t="s">
        <v>464</v>
      </c>
      <c r="B78" s="207"/>
      <c r="C78" s="58">
        <v>1</v>
      </c>
      <c r="D78" s="6">
        <v>5.75</v>
      </c>
      <c r="E78" s="10">
        <f>D78*$L$6</f>
        <v>12362500</v>
      </c>
      <c r="F78" s="10">
        <f t="shared" si="24"/>
        <v>0</v>
      </c>
      <c r="G78" s="10">
        <f t="shared" si="24"/>
        <v>0</v>
      </c>
      <c r="H78" s="10">
        <f t="shared" si="24"/>
        <v>0</v>
      </c>
      <c r="I78" s="10">
        <f t="shared" si="24"/>
        <v>0</v>
      </c>
      <c r="J78" s="10">
        <f>E78*J$9</f>
        <v>0</v>
      </c>
      <c r="K78" s="10">
        <f>E78*K$9</f>
        <v>0</v>
      </c>
      <c r="L78" s="10">
        <f>E78*L$9</f>
        <v>0</v>
      </c>
      <c r="M78" s="10">
        <f>E78*M$9</f>
        <v>0</v>
      </c>
      <c r="N78" s="59">
        <f>ROUND(O78/26,0)</f>
        <v>475481</v>
      </c>
      <c r="O78" s="99">
        <f>E78+SUM(F78:M78)</f>
        <v>12362500</v>
      </c>
      <c r="P78" s="211" t="str">
        <f t="shared" si="26"/>
        <v>x1/1L21</v>
      </c>
    </row>
    <row r="79" spans="1:16" ht="16.5">
      <c r="A79" s="117"/>
      <c r="B79" s="80" t="s">
        <v>9</v>
      </c>
      <c r="C79" s="81"/>
      <c r="D79" s="82"/>
      <c r="E79" s="83"/>
      <c r="F79" s="83"/>
      <c r="G79" s="84"/>
      <c r="H79" s="84"/>
      <c r="I79" s="84"/>
      <c r="J79" s="83"/>
      <c r="K79" s="83"/>
      <c r="L79" s="83"/>
      <c r="M79" s="83"/>
      <c r="N79" s="85">
        <f t="shared" si="25"/>
        <v>0</v>
      </c>
      <c r="O79" s="106"/>
      <c r="P79" s="211">
        <f t="shared" si="26"/>
        <v>0</v>
      </c>
    </row>
    <row r="80" spans="1:16" ht="16.5">
      <c r="A80" s="112" t="s">
        <v>153</v>
      </c>
      <c r="B80" s="86" t="s">
        <v>69</v>
      </c>
      <c r="C80" s="87"/>
      <c r="D80" s="88"/>
      <c r="E80" s="89"/>
      <c r="F80" s="89"/>
      <c r="G80" s="90"/>
      <c r="H80" s="90"/>
      <c r="I80" s="90"/>
      <c r="J80" s="89"/>
      <c r="K80" s="89"/>
      <c r="L80" s="89"/>
      <c r="M80" s="89"/>
      <c r="N80" s="91">
        <f t="shared" si="25"/>
        <v>0</v>
      </c>
      <c r="O80" s="107"/>
      <c r="P80" s="211" t="str">
        <f t="shared" si="26"/>
        <v>L3</v>
      </c>
    </row>
    <row r="81" spans="1:16" ht="16.5">
      <c r="A81" s="113" t="s">
        <v>154</v>
      </c>
      <c r="B81" s="78"/>
      <c r="C81" s="58">
        <v>1</v>
      </c>
      <c r="D81" s="6">
        <v>2.18</v>
      </c>
      <c r="E81" s="10">
        <f>D81*$L$6</f>
        <v>4687000</v>
      </c>
      <c r="F81" s="10">
        <f aca="true" t="shared" si="27" ref="F81:I84">$L$5*F$9</f>
        <v>0</v>
      </c>
      <c r="G81" s="10">
        <f t="shared" si="27"/>
        <v>0</v>
      </c>
      <c r="H81" s="10">
        <f t="shared" si="27"/>
        <v>0</v>
      </c>
      <c r="I81" s="10">
        <f t="shared" si="27"/>
        <v>0</v>
      </c>
      <c r="J81" s="10">
        <f>E81*J$9</f>
        <v>0</v>
      </c>
      <c r="K81" s="10">
        <f>E81*K$9</f>
        <v>0</v>
      </c>
      <c r="L81" s="10">
        <f>E81*L$9</f>
        <v>0</v>
      </c>
      <c r="M81" s="10">
        <f>E81*M$9</f>
        <v>0</v>
      </c>
      <c r="N81" s="59">
        <f t="shared" si="25"/>
        <v>180269</v>
      </c>
      <c r="O81" s="99">
        <f>E81+SUM(F81:M81)</f>
        <v>4687000</v>
      </c>
      <c r="P81" s="211" t="str">
        <f t="shared" si="26"/>
        <v>x1/4L3</v>
      </c>
    </row>
    <row r="82" spans="1:16" ht="16.5">
      <c r="A82" s="114" t="s">
        <v>155</v>
      </c>
      <c r="B82" s="54"/>
      <c r="C82" s="52">
        <v>2</v>
      </c>
      <c r="D82" s="5">
        <v>2.57</v>
      </c>
      <c r="E82" s="8">
        <f>D82*$L$6</f>
        <v>5525500</v>
      </c>
      <c r="F82" s="8">
        <f t="shared" si="27"/>
        <v>0</v>
      </c>
      <c r="G82" s="8">
        <f t="shared" si="27"/>
        <v>0</v>
      </c>
      <c r="H82" s="8">
        <f t="shared" si="27"/>
        <v>0</v>
      </c>
      <c r="I82" s="8">
        <f t="shared" si="27"/>
        <v>0</v>
      </c>
      <c r="J82" s="8">
        <f>E82*J$9</f>
        <v>0</v>
      </c>
      <c r="K82" s="8">
        <f>E82*K$9</f>
        <v>0</v>
      </c>
      <c r="L82" s="8">
        <f>E82*L$9</f>
        <v>0</v>
      </c>
      <c r="M82" s="8">
        <f>E82*M$9</f>
        <v>0</v>
      </c>
      <c r="N82" s="53">
        <f t="shared" si="25"/>
        <v>212519</v>
      </c>
      <c r="O82" s="100">
        <f>E82+SUM(F82:M82)</f>
        <v>5525500</v>
      </c>
      <c r="P82" s="211" t="str">
        <f t="shared" si="26"/>
        <v>x2/4L3</v>
      </c>
    </row>
    <row r="83" spans="1:16" ht="16.5">
      <c r="A83" s="114" t="s">
        <v>156</v>
      </c>
      <c r="B83" s="54"/>
      <c r="C83" s="52">
        <v>3</v>
      </c>
      <c r="D83" s="5">
        <v>3.05</v>
      </c>
      <c r="E83" s="8">
        <f>D83*$L$6</f>
        <v>6557500</v>
      </c>
      <c r="F83" s="8">
        <f t="shared" si="27"/>
        <v>0</v>
      </c>
      <c r="G83" s="8">
        <f t="shared" si="27"/>
        <v>0</v>
      </c>
      <c r="H83" s="8">
        <f t="shared" si="27"/>
        <v>0</v>
      </c>
      <c r="I83" s="8">
        <f t="shared" si="27"/>
        <v>0</v>
      </c>
      <c r="J83" s="8">
        <f>E83*J$9</f>
        <v>0</v>
      </c>
      <c r="K83" s="8">
        <f>E83*K$9</f>
        <v>0</v>
      </c>
      <c r="L83" s="8">
        <f>E83*L$9</f>
        <v>0</v>
      </c>
      <c r="M83" s="8">
        <f>E83*M$9</f>
        <v>0</v>
      </c>
      <c r="N83" s="53">
        <f t="shared" si="25"/>
        <v>252212</v>
      </c>
      <c r="O83" s="100">
        <f>E83+SUM(F83:M83)</f>
        <v>6557500</v>
      </c>
      <c r="P83" s="211" t="str">
        <f t="shared" si="26"/>
        <v>x3/4L3</v>
      </c>
    </row>
    <row r="84" spans="1:16" ht="16.5">
      <c r="A84" s="115" t="s">
        <v>157</v>
      </c>
      <c r="B84" s="79"/>
      <c r="C84" s="55">
        <v>4</v>
      </c>
      <c r="D84" s="56">
        <v>3.6</v>
      </c>
      <c r="E84" s="7">
        <f>D84*$L$6</f>
        <v>7740000</v>
      </c>
      <c r="F84" s="7">
        <f t="shared" si="27"/>
        <v>0</v>
      </c>
      <c r="G84" s="7">
        <f t="shared" si="27"/>
        <v>0</v>
      </c>
      <c r="H84" s="7">
        <f t="shared" si="27"/>
        <v>0</v>
      </c>
      <c r="I84" s="7">
        <f t="shared" si="27"/>
        <v>0</v>
      </c>
      <c r="J84" s="7">
        <f>E84*J$9</f>
        <v>0</v>
      </c>
      <c r="K84" s="7">
        <f>E84*K$9</f>
        <v>0</v>
      </c>
      <c r="L84" s="7">
        <f>E84*L$9</f>
        <v>0</v>
      </c>
      <c r="M84" s="7">
        <f>E84*M$9</f>
        <v>0</v>
      </c>
      <c r="N84" s="57">
        <f t="shared" si="25"/>
        <v>297692</v>
      </c>
      <c r="O84" s="101">
        <f>E84+SUM(F84:M84)</f>
        <v>7740000</v>
      </c>
      <c r="P84" s="211" t="str">
        <f t="shared" si="26"/>
        <v>x4/4L3</v>
      </c>
    </row>
    <row r="85" spans="1:16" ht="16.5">
      <c r="A85" s="116" t="s">
        <v>158</v>
      </c>
      <c r="B85" s="75" t="s">
        <v>10</v>
      </c>
      <c r="C85" s="64"/>
      <c r="D85" s="76"/>
      <c r="E85" s="77"/>
      <c r="F85" s="77"/>
      <c r="G85" s="73"/>
      <c r="H85" s="73"/>
      <c r="I85" s="73"/>
      <c r="J85" s="77"/>
      <c r="K85" s="77"/>
      <c r="L85" s="77"/>
      <c r="M85" s="77"/>
      <c r="N85" s="74">
        <f t="shared" si="25"/>
        <v>0</v>
      </c>
      <c r="O85" s="103"/>
      <c r="P85" s="211" t="str">
        <f t="shared" si="26"/>
        <v>L4</v>
      </c>
    </row>
    <row r="86" spans="1:16" ht="16.5">
      <c r="A86" s="113" t="s">
        <v>159</v>
      </c>
      <c r="B86" s="78"/>
      <c r="C86" s="58">
        <v>1</v>
      </c>
      <c r="D86" s="6">
        <v>2.18</v>
      </c>
      <c r="E86" s="10">
        <f>D86*$L$6</f>
        <v>4687000</v>
      </c>
      <c r="F86" s="10">
        <f aca="true" t="shared" si="28" ref="F86:I89">$L$5*F$9</f>
        <v>0</v>
      </c>
      <c r="G86" s="10">
        <f t="shared" si="28"/>
        <v>0</v>
      </c>
      <c r="H86" s="10">
        <f t="shared" si="28"/>
        <v>0</v>
      </c>
      <c r="I86" s="10">
        <f t="shared" si="28"/>
        <v>0</v>
      </c>
      <c r="J86" s="10">
        <f>E86*J$9</f>
        <v>0</v>
      </c>
      <c r="K86" s="10">
        <f>E86*K$9</f>
        <v>0</v>
      </c>
      <c r="L86" s="10">
        <f>E86*L$9</f>
        <v>0</v>
      </c>
      <c r="M86" s="10">
        <f>E86*M$9</f>
        <v>0</v>
      </c>
      <c r="N86" s="59">
        <f t="shared" si="25"/>
        <v>180269</v>
      </c>
      <c r="O86" s="99">
        <f>E86+SUM(F86:M86)</f>
        <v>4687000</v>
      </c>
      <c r="P86" s="211" t="str">
        <f t="shared" si="26"/>
        <v>x1/4L4</v>
      </c>
    </row>
    <row r="87" spans="1:16" ht="16.5">
      <c r="A87" s="114" t="s">
        <v>160</v>
      </c>
      <c r="B87" s="54"/>
      <c r="C87" s="52">
        <v>2</v>
      </c>
      <c r="D87" s="5">
        <v>2.57</v>
      </c>
      <c r="E87" s="8">
        <f>D87*$L$6</f>
        <v>5525500</v>
      </c>
      <c r="F87" s="8">
        <f t="shared" si="28"/>
        <v>0</v>
      </c>
      <c r="G87" s="8">
        <f t="shared" si="28"/>
        <v>0</v>
      </c>
      <c r="H87" s="8">
        <f t="shared" si="28"/>
        <v>0</v>
      </c>
      <c r="I87" s="8">
        <f t="shared" si="28"/>
        <v>0</v>
      </c>
      <c r="J87" s="8">
        <f>E87*J$9</f>
        <v>0</v>
      </c>
      <c r="K87" s="8">
        <f>E87*K$9</f>
        <v>0</v>
      </c>
      <c r="L87" s="8">
        <f>E87*L$9</f>
        <v>0</v>
      </c>
      <c r="M87" s="8">
        <f>E87*M$9</f>
        <v>0</v>
      </c>
      <c r="N87" s="53">
        <f t="shared" si="25"/>
        <v>212519</v>
      </c>
      <c r="O87" s="100">
        <f>E87+SUM(F87:M87)</f>
        <v>5525500</v>
      </c>
      <c r="P87" s="211" t="str">
        <f t="shared" si="26"/>
        <v>x2/4L4</v>
      </c>
    </row>
    <row r="88" spans="1:16" ht="16.5">
      <c r="A88" s="114" t="s">
        <v>161</v>
      </c>
      <c r="B88" s="54"/>
      <c r="C88" s="52">
        <v>3</v>
      </c>
      <c r="D88" s="5">
        <v>3.05</v>
      </c>
      <c r="E88" s="8">
        <f>D88*$L$6</f>
        <v>6557500</v>
      </c>
      <c r="F88" s="8">
        <f t="shared" si="28"/>
        <v>0</v>
      </c>
      <c r="G88" s="8">
        <f t="shared" si="28"/>
        <v>0</v>
      </c>
      <c r="H88" s="8">
        <f t="shared" si="28"/>
        <v>0</v>
      </c>
      <c r="I88" s="8">
        <f t="shared" si="28"/>
        <v>0</v>
      </c>
      <c r="J88" s="8">
        <f>E88*J$9</f>
        <v>0</v>
      </c>
      <c r="K88" s="8">
        <f>E88*K$9</f>
        <v>0</v>
      </c>
      <c r="L88" s="8">
        <f>E88*L$9</f>
        <v>0</v>
      </c>
      <c r="M88" s="8">
        <f>E88*M$9</f>
        <v>0</v>
      </c>
      <c r="N88" s="53">
        <f t="shared" si="25"/>
        <v>252212</v>
      </c>
      <c r="O88" s="100">
        <f>E88+SUM(F88:M88)</f>
        <v>6557500</v>
      </c>
      <c r="P88" s="211" t="str">
        <f t="shared" si="26"/>
        <v>x3/4L4</v>
      </c>
    </row>
    <row r="89" spans="1:16" ht="16.5">
      <c r="A89" s="115" t="s">
        <v>162</v>
      </c>
      <c r="B89" s="79"/>
      <c r="C89" s="55">
        <v>4</v>
      </c>
      <c r="D89" s="56">
        <v>3.6</v>
      </c>
      <c r="E89" s="7">
        <f>D89*$L$6</f>
        <v>7740000</v>
      </c>
      <c r="F89" s="7">
        <f t="shared" si="28"/>
        <v>0</v>
      </c>
      <c r="G89" s="7">
        <f t="shared" si="28"/>
        <v>0</v>
      </c>
      <c r="H89" s="7">
        <f t="shared" si="28"/>
        <v>0</v>
      </c>
      <c r="I89" s="7">
        <f t="shared" si="28"/>
        <v>0</v>
      </c>
      <c r="J89" s="7">
        <f>E89*J$9</f>
        <v>0</v>
      </c>
      <c r="K89" s="7">
        <f>E89*K$9</f>
        <v>0</v>
      </c>
      <c r="L89" s="7">
        <f>E89*L$9</f>
        <v>0</v>
      </c>
      <c r="M89" s="7">
        <f>E89*M$9</f>
        <v>0</v>
      </c>
      <c r="N89" s="57">
        <f t="shared" si="25"/>
        <v>297692</v>
      </c>
      <c r="O89" s="101">
        <f>E89+SUM(F89:M89)</f>
        <v>7740000</v>
      </c>
      <c r="P89" s="211" t="str">
        <f t="shared" si="26"/>
        <v>x4/4L4</v>
      </c>
    </row>
    <row r="90" spans="1:16" s="140" customFormat="1" ht="16.5">
      <c r="A90" s="132" t="s">
        <v>163</v>
      </c>
      <c r="B90" s="133" t="s">
        <v>34</v>
      </c>
      <c r="C90" s="134"/>
      <c r="D90" s="135"/>
      <c r="E90" s="136"/>
      <c r="F90" s="136"/>
      <c r="G90" s="137"/>
      <c r="H90" s="137"/>
      <c r="I90" s="137"/>
      <c r="J90" s="136"/>
      <c r="K90" s="136"/>
      <c r="L90" s="136"/>
      <c r="M90" s="136"/>
      <c r="N90" s="138">
        <f t="shared" si="25"/>
        <v>0</v>
      </c>
      <c r="O90" s="139"/>
      <c r="P90" s="211" t="str">
        <f t="shared" si="26"/>
        <v>L5</v>
      </c>
    </row>
    <row r="91" spans="1:16" s="140" customFormat="1" ht="16.5">
      <c r="A91" s="141" t="s">
        <v>164</v>
      </c>
      <c r="B91" s="178"/>
      <c r="C91" s="143">
        <v>1</v>
      </c>
      <c r="D91" s="144">
        <v>2.51</v>
      </c>
      <c r="E91" s="145">
        <f>D91*$L$6</f>
        <v>5396500</v>
      </c>
      <c r="F91" s="145">
        <f aca="true" t="shared" si="29" ref="F91:I94">$L$5*F$9</f>
        <v>0</v>
      </c>
      <c r="G91" s="145">
        <f t="shared" si="29"/>
        <v>0</v>
      </c>
      <c r="H91" s="145">
        <f t="shared" si="29"/>
        <v>0</v>
      </c>
      <c r="I91" s="145">
        <f t="shared" si="29"/>
        <v>0</v>
      </c>
      <c r="J91" s="145">
        <f>E91*J$9</f>
        <v>0</v>
      </c>
      <c r="K91" s="145">
        <f>E91*K$9</f>
        <v>0</v>
      </c>
      <c r="L91" s="145">
        <f>E91*L$9</f>
        <v>0</v>
      </c>
      <c r="M91" s="145">
        <f>E91*M$9</f>
        <v>0</v>
      </c>
      <c r="N91" s="146">
        <f t="shared" si="25"/>
        <v>207558</v>
      </c>
      <c r="O91" s="147">
        <f>E91+SUM(F91:M91)</f>
        <v>5396500</v>
      </c>
      <c r="P91" s="211" t="str">
        <f t="shared" si="26"/>
        <v>x1/4L5</v>
      </c>
    </row>
    <row r="92" spans="1:16" s="140" customFormat="1" ht="16.5">
      <c r="A92" s="155" t="s">
        <v>165</v>
      </c>
      <c r="B92" s="163"/>
      <c r="C92" s="157">
        <v>2</v>
      </c>
      <c r="D92" s="158">
        <v>2.94</v>
      </c>
      <c r="E92" s="159">
        <f>D92*$L$6</f>
        <v>6321000</v>
      </c>
      <c r="F92" s="159">
        <f t="shared" si="29"/>
        <v>0</v>
      </c>
      <c r="G92" s="159">
        <f t="shared" si="29"/>
        <v>0</v>
      </c>
      <c r="H92" s="159">
        <f t="shared" si="29"/>
        <v>0</v>
      </c>
      <c r="I92" s="159">
        <f t="shared" si="29"/>
        <v>0</v>
      </c>
      <c r="J92" s="159">
        <f>E92*J$9</f>
        <v>0</v>
      </c>
      <c r="K92" s="159">
        <f>E92*K$9</f>
        <v>0</v>
      </c>
      <c r="L92" s="159">
        <f>E92*L$9</f>
        <v>0</v>
      </c>
      <c r="M92" s="159">
        <f>E92*M$9</f>
        <v>0</v>
      </c>
      <c r="N92" s="160">
        <f t="shared" si="25"/>
        <v>243115</v>
      </c>
      <c r="O92" s="161">
        <f>E92+SUM(F92:M92)</f>
        <v>6321000</v>
      </c>
      <c r="P92" s="211" t="str">
        <f t="shared" si="26"/>
        <v>x2/4L5</v>
      </c>
    </row>
    <row r="93" spans="1:16" s="140" customFormat="1" ht="16.5">
      <c r="A93" s="155" t="s">
        <v>166</v>
      </c>
      <c r="B93" s="163"/>
      <c r="C93" s="157">
        <v>3</v>
      </c>
      <c r="D93" s="158">
        <v>3.44</v>
      </c>
      <c r="E93" s="159">
        <f>D93*$L$6</f>
        <v>7396000</v>
      </c>
      <c r="F93" s="159">
        <f t="shared" si="29"/>
        <v>0</v>
      </c>
      <c r="G93" s="159">
        <f t="shared" si="29"/>
        <v>0</v>
      </c>
      <c r="H93" s="159">
        <f t="shared" si="29"/>
        <v>0</v>
      </c>
      <c r="I93" s="159">
        <f t="shared" si="29"/>
        <v>0</v>
      </c>
      <c r="J93" s="159">
        <f>E93*J$9</f>
        <v>0</v>
      </c>
      <c r="K93" s="159">
        <f>E93*K$9</f>
        <v>0</v>
      </c>
      <c r="L93" s="159">
        <f>E93*L$9</f>
        <v>0</v>
      </c>
      <c r="M93" s="159">
        <f>E93*M$9</f>
        <v>0</v>
      </c>
      <c r="N93" s="160">
        <f t="shared" si="25"/>
        <v>284462</v>
      </c>
      <c r="O93" s="161">
        <f>E93+SUM(F93:M93)</f>
        <v>7396000</v>
      </c>
      <c r="P93" s="211" t="str">
        <f t="shared" si="26"/>
        <v>x3/4L5</v>
      </c>
    </row>
    <row r="94" spans="1:16" s="140" customFormat="1" ht="16.5">
      <c r="A94" s="148" t="s">
        <v>167</v>
      </c>
      <c r="B94" s="179"/>
      <c r="C94" s="150">
        <v>4</v>
      </c>
      <c r="D94" s="151">
        <v>4.05</v>
      </c>
      <c r="E94" s="152">
        <f>D94*$L$6</f>
        <v>8707500</v>
      </c>
      <c r="F94" s="152">
        <f t="shared" si="29"/>
        <v>0</v>
      </c>
      <c r="G94" s="152">
        <f t="shared" si="29"/>
        <v>0</v>
      </c>
      <c r="H94" s="152">
        <f t="shared" si="29"/>
        <v>0</v>
      </c>
      <c r="I94" s="152">
        <f t="shared" si="29"/>
        <v>0</v>
      </c>
      <c r="J94" s="152">
        <f>E94*J$9</f>
        <v>0</v>
      </c>
      <c r="K94" s="152">
        <f>E94*K$9</f>
        <v>0</v>
      </c>
      <c r="L94" s="152">
        <f>E94*L$9</f>
        <v>0</v>
      </c>
      <c r="M94" s="152">
        <f>E94*M$9</f>
        <v>0</v>
      </c>
      <c r="N94" s="153">
        <f t="shared" si="25"/>
        <v>334904</v>
      </c>
      <c r="O94" s="154">
        <f>E94+SUM(F94:M94)</f>
        <v>8707500</v>
      </c>
      <c r="P94" s="211" t="str">
        <f t="shared" si="26"/>
        <v>x4/4L5</v>
      </c>
    </row>
    <row r="95" spans="1:16" s="140" customFormat="1" ht="16.5">
      <c r="A95" s="132" t="s">
        <v>168</v>
      </c>
      <c r="B95" s="133" t="s">
        <v>32</v>
      </c>
      <c r="C95" s="134"/>
      <c r="D95" s="135"/>
      <c r="E95" s="136"/>
      <c r="F95" s="136"/>
      <c r="G95" s="137"/>
      <c r="H95" s="137"/>
      <c r="I95" s="137"/>
      <c r="J95" s="136"/>
      <c r="K95" s="136"/>
      <c r="L95" s="136"/>
      <c r="M95" s="136"/>
      <c r="N95" s="138">
        <f t="shared" si="25"/>
        <v>0</v>
      </c>
      <c r="O95" s="139"/>
      <c r="P95" s="211" t="str">
        <f t="shared" si="26"/>
        <v>L6</v>
      </c>
    </row>
    <row r="96" spans="1:16" s="140" customFormat="1" ht="16.5">
      <c r="A96" s="141" t="s">
        <v>169</v>
      </c>
      <c r="B96" s="178"/>
      <c r="C96" s="143">
        <v>1</v>
      </c>
      <c r="D96" s="144">
        <v>2.51</v>
      </c>
      <c r="E96" s="145">
        <f>D96*$L$6</f>
        <v>5396500</v>
      </c>
      <c r="F96" s="145">
        <f aca="true" t="shared" si="30" ref="F96:I99">$L$5*F$9</f>
        <v>0</v>
      </c>
      <c r="G96" s="145">
        <f t="shared" si="30"/>
        <v>0</v>
      </c>
      <c r="H96" s="145">
        <f t="shared" si="30"/>
        <v>0</v>
      </c>
      <c r="I96" s="145">
        <f t="shared" si="30"/>
        <v>0</v>
      </c>
      <c r="J96" s="145">
        <f>E96*J$9</f>
        <v>0</v>
      </c>
      <c r="K96" s="145">
        <f>E96*K$9</f>
        <v>0</v>
      </c>
      <c r="L96" s="145">
        <f>E96*L$9</f>
        <v>0</v>
      </c>
      <c r="M96" s="145">
        <f>E96*M$9</f>
        <v>0</v>
      </c>
      <c r="N96" s="146">
        <f t="shared" si="25"/>
        <v>207558</v>
      </c>
      <c r="O96" s="147">
        <f>E96+SUM(F96:M96)</f>
        <v>5396500</v>
      </c>
      <c r="P96" s="211" t="str">
        <f t="shared" si="26"/>
        <v>x1/4L6</v>
      </c>
    </row>
    <row r="97" spans="1:16" s="140" customFormat="1" ht="16.5">
      <c r="A97" s="155" t="s">
        <v>170</v>
      </c>
      <c r="B97" s="163"/>
      <c r="C97" s="157">
        <v>2</v>
      </c>
      <c r="D97" s="158">
        <v>2.94</v>
      </c>
      <c r="E97" s="159">
        <f>D97*$L$6</f>
        <v>6321000</v>
      </c>
      <c r="F97" s="159">
        <f t="shared" si="30"/>
        <v>0</v>
      </c>
      <c r="G97" s="159">
        <f t="shared" si="30"/>
        <v>0</v>
      </c>
      <c r="H97" s="159">
        <f t="shared" si="30"/>
        <v>0</v>
      </c>
      <c r="I97" s="159">
        <f t="shared" si="30"/>
        <v>0</v>
      </c>
      <c r="J97" s="159">
        <f>E97*J$9</f>
        <v>0</v>
      </c>
      <c r="K97" s="159">
        <f>E97*K$9</f>
        <v>0</v>
      </c>
      <c r="L97" s="159">
        <f>E97*L$9</f>
        <v>0</v>
      </c>
      <c r="M97" s="159">
        <f>E97*M$9</f>
        <v>0</v>
      </c>
      <c r="N97" s="160">
        <f t="shared" si="25"/>
        <v>243115</v>
      </c>
      <c r="O97" s="161">
        <f>E97+SUM(F97:M97)</f>
        <v>6321000</v>
      </c>
      <c r="P97" s="211" t="str">
        <f t="shared" si="26"/>
        <v>x2/4L6</v>
      </c>
    </row>
    <row r="98" spans="1:16" s="140" customFormat="1" ht="16.5">
      <c r="A98" s="155" t="s">
        <v>171</v>
      </c>
      <c r="B98" s="163"/>
      <c r="C98" s="157">
        <v>3</v>
      </c>
      <c r="D98" s="158">
        <v>3.44</v>
      </c>
      <c r="E98" s="159">
        <f>D98*$L$6</f>
        <v>7396000</v>
      </c>
      <c r="F98" s="159">
        <f t="shared" si="30"/>
        <v>0</v>
      </c>
      <c r="G98" s="159">
        <f t="shared" si="30"/>
        <v>0</v>
      </c>
      <c r="H98" s="159">
        <f t="shared" si="30"/>
        <v>0</v>
      </c>
      <c r="I98" s="159">
        <f t="shared" si="30"/>
        <v>0</v>
      </c>
      <c r="J98" s="159">
        <f>E98*J$9</f>
        <v>0</v>
      </c>
      <c r="K98" s="159">
        <f>E98*K$9</f>
        <v>0</v>
      </c>
      <c r="L98" s="159">
        <f>E98*L$9</f>
        <v>0</v>
      </c>
      <c r="M98" s="159">
        <f>E98*M$9</f>
        <v>0</v>
      </c>
      <c r="N98" s="160">
        <f t="shared" si="25"/>
        <v>284462</v>
      </c>
      <c r="O98" s="161">
        <f>E98+SUM(F98:M98)</f>
        <v>7396000</v>
      </c>
      <c r="P98" s="211" t="str">
        <f t="shared" si="26"/>
        <v>x3/4L6</v>
      </c>
    </row>
    <row r="99" spans="1:16" s="140" customFormat="1" ht="16.5">
      <c r="A99" s="148" t="s">
        <v>172</v>
      </c>
      <c r="B99" s="179"/>
      <c r="C99" s="150">
        <v>4</v>
      </c>
      <c r="D99" s="151">
        <v>4.05</v>
      </c>
      <c r="E99" s="152">
        <f>D99*$L$6</f>
        <v>8707500</v>
      </c>
      <c r="F99" s="152">
        <f t="shared" si="30"/>
        <v>0</v>
      </c>
      <c r="G99" s="152">
        <f t="shared" si="30"/>
        <v>0</v>
      </c>
      <c r="H99" s="152">
        <f t="shared" si="30"/>
        <v>0</v>
      </c>
      <c r="I99" s="152">
        <f t="shared" si="30"/>
        <v>0</v>
      </c>
      <c r="J99" s="152">
        <f>E99*J$9</f>
        <v>0</v>
      </c>
      <c r="K99" s="152">
        <f>E99*K$9</f>
        <v>0</v>
      </c>
      <c r="L99" s="152">
        <f>E99*L$9</f>
        <v>0</v>
      </c>
      <c r="M99" s="152">
        <f>E99*M$9</f>
        <v>0</v>
      </c>
      <c r="N99" s="153">
        <f t="shared" si="25"/>
        <v>334904</v>
      </c>
      <c r="O99" s="154">
        <f>E99+SUM(F99:M99)</f>
        <v>8707500</v>
      </c>
      <c r="P99" s="211" t="str">
        <f t="shared" si="26"/>
        <v>x4/4L6</v>
      </c>
    </row>
    <row r="100" spans="1:16" s="140" customFormat="1" ht="16.5">
      <c r="A100" s="132" t="s">
        <v>173</v>
      </c>
      <c r="B100" s="133" t="s">
        <v>61</v>
      </c>
      <c r="C100" s="134"/>
      <c r="D100" s="135"/>
      <c r="E100" s="136"/>
      <c r="F100" s="136"/>
      <c r="G100" s="137"/>
      <c r="H100" s="137"/>
      <c r="I100" s="137"/>
      <c r="J100" s="136"/>
      <c r="K100" s="136"/>
      <c r="L100" s="136"/>
      <c r="M100" s="136"/>
      <c r="N100" s="138">
        <f t="shared" si="25"/>
        <v>0</v>
      </c>
      <c r="O100" s="139"/>
      <c r="P100" s="211" t="str">
        <f t="shared" si="26"/>
        <v>L7</v>
      </c>
    </row>
    <row r="101" spans="1:16" s="140" customFormat="1" ht="16.5">
      <c r="A101" s="141" t="s">
        <v>174</v>
      </c>
      <c r="B101" s="178"/>
      <c r="C101" s="143">
        <v>1</v>
      </c>
      <c r="D101" s="144">
        <v>2.99</v>
      </c>
      <c r="E101" s="145">
        <f>D101*$L$6</f>
        <v>6428500</v>
      </c>
      <c r="F101" s="145">
        <f aca="true" t="shared" si="31" ref="F101:I104">$L$5*F$9</f>
        <v>0</v>
      </c>
      <c r="G101" s="145">
        <f t="shared" si="31"/>
        <v>0</v>
      </c>
      <c r="H101" s="145">
        <f t="shared" si="31"/>
        <v>0</v>
      </c>
      <c r="I101" s="145">
        <f t="shared" si="31"/>
        <v>0</v>
      </c>
      <c r="J101" s="145">
        <f>E101*J$9</f>
        <v>0</v>
      </c>
      <c r="K101" s="145">
        <f>E101*K$9</f>
        <v>0</v>
      </c>
      <c r="L101" s="145">
        <f>E101*L$9</f>
        <v>0</v>
      </c>
      <c r="M101" s="145">
        <f>E101*M$9</f>
        <v>0</v>
      </c>
      <c r="N101" s="146">
        <f t="shared" si="25"/>
        <v>247250</v>
      </c>
      <c r="O101" s="147">
        <f>E101+SUM(F101:M101)</f>
        <v>6428500</v>
      </c>
      <c r="P101" s="211" t="str">
        <f t="shared" si="26"/>
        <v>x1/4L7</v>
      </c>
    </row>
    <row r="102" spans="1:16" s="140" customFormat="1" ht="16.5">
      <c r="A102" s="155" t="s">
        <v>175</v>
      </c>
      <c r="B102" s="163"/>
      <c r="C102" s="157">
        <v>2</v>
      </c>
      <c r="D102" s="158">
        <v>3.5</v>
      </c>
      <c r="E102" s="159">
        <f>D102*$L$6</f>
        <v>7525000</v>
      </c>
      <c r="F102" s="159">
        <f t="shared" si="31"/>
        <v>0</v>
      </c>
      <c r="G102" s="159">
        <f t="shared" si="31"/>
        <v>0</v>
      </c>
      <c r="H102" s="159">
        <f t="shared" si="31"/>
        <v>0</v>
      </c>
      <c r="I102" s="159">
        <f t="shared" si="31"/>
        <v>0</v>
      </c>
      <c r="J102" s="159">
        <f>E102*J$9</f>
        <v>0</v>
      </c>
      <c r="K102" s="159">
        <f>E102*K$9</f>
        <v>0</v>
      </c>
      <c r="L102" s="159">
        <f>E102*L$9</f>
        <v>0</v>
      </c>
      <c r="M102" s="159">
        <f>E102*M$9</f>
        <v>0</v>
      </c>
      <c r="N102" s="160">
        <f t="shared" si="25"/>
        <v>289423</v>
      </c>
      <c r="O102" s="161">
        <f>E102+SUM(F102:M102)</f>
        <v>7525000</v>
      </c>
      <c r="P102" s="211" t="str">
        <f t="shared" si="26"/>
        <v>x2/4L7</v>
      </c>
    </row>
    <row r="103" spans="1:16" s="140" customFormat="1" ht="16.5">
      <c r="A103" s="155" t="s">
        <v>176</v>
      </c>
      <c r="B103" s="163"/>
      <c r="C103" s="157">
        <v>3</v>
      </c>
      <c r="D103" s="158">
        <v>4.11</v>
      </c>
      <c r="E103" s="159">
        <f>D103*$L$6</f>
        <v>8836500</v>
      </c>
      <c r="F103" s="159">
        <f t="shared" si="31"/>
        <v>0</v>
      </c>
      <c r="G103" s="159">
        <f t="shared" si="31"/>
        <v>0</v>
      </c>
      <c r="H103" s="159">
        <f t="shared" si="31"/>
        <v>0</v>
      </c>
      <c r="I103" s="159">
        <f t="shared" si="31"/>
        <v>0</v>
      </c>
      <c r="J103" s="159">
        <f>E103*J$9</f>
        <v>0</v>
      </c>
      <c r="K103" s="159">
        <f>E103*K$9</f>
        <v>0</v>
      </c>
      <c r="L103" s="159">
        <f>E103*L$9</f>
        <v>0</v>
      </c>
      <c r="M103" s="159">
        <f>E103*M$9</f>
        <v>0</v>
      </c>
      <c r="N103" s="160">
        <f t="shared" si="25"/>
        <v>339865</v>
      </c>
      <c r="O103" s="161">
        <f>E103+SUM(F103:M103)</f>
        <v>8836500</v>
      </c>
      <c r="P103" s="211" t="str">
        <f t="shared" si="26"/>
        <v>x3/4L7</v>
      </c>
    </row>
    <row r="104" spans="1:16" s="140" customFormat="1" ht="16.5">
      <c r="A104" s="148" t="s">
        <v>177</v>
      </c>
      <c r="B104" s="179"/>
      <c r="C104" s="150">
        <v>4</v>
      </c>
      <c r="D104" s="151">
        <v>4.82</v>
      </c>
      <c r="E104" s="152">
        <f>D104*$L$6</f>
        <v>10363000</v>
      </c>
      <c r="F104" s="152">
        <f t="shared" si="31"/>
        <v>0</v>
      </c>
      <c r="G104" s="152">
        <f t="shared" si="31"/>
        <v>0</v>
      </c>
      <c r="H104" s="152">
        <f t="shared" si="31"/>
        <v>0</v>
      </c>
      <c r="I104" s="152">
        <f t="shared" si="31"/>
        <v>0</v>
      </c>
      <c r="J104" s="152">
        <f>E104*J$9</f>
        <v>0</v>
      </c>
      <c r="K104" s="152">
        <f>E104*K$9</f>
        <v>0</v>
      </c>
      <c r="L104" s="152">
        <f>E104*L$9</f>
        <v>0</v>
      </c>
      <c r="M104" s="152">
        <f>E104*M$9</f>
        <v>0</v>
      </c>
      <c r="N104" s="153">
        <f t="shared" si="25"/>
        <v>398577</v>
      </c>
      <c r="O104" s="154">
        <f>E104+SUM(F104:M104)</f>
        <v>10363000</v>
      </c>
      <c r="P104" s="211" t="str">
        <f t="shared" si="26"/>
        <v>x4/4L7</v>
      </c>
    </row>
    <row r="105" spans="1:16" s="140" customFormat="1" ht="16.5">
      <c r="A105" s="132" t="s">
        <v>178</v>
      </c>
      <c r="B105" s="133" t="s">
        <v>42</v>
      </c>
      <c r="C105" s="134"/>
      <c r="D105" s="135"/>
      <c r="E105" s="136"/>
      <c r="F105" s="136"/>
      <c r="G105" s="137"/>
      <c r="H105" s="137"/>
      <c r="I105" s="137"/>
      <c r="J105" s="136"/>
      <c r="K105" s="136"/>
      <c r="L105" s="136"/>
      <c r="M105" s="136"/>
      <c r="N105" s="138">
        <f t="shared" si="25"/>
        <v>0</v>
      </c>
      <c r="O105" s="139"/>
      <c r="P105" s="211" t="str">
        <f t="shared" si="26"/>
        <v>L8</v>
      </c>
    </row>
    <row r="106" spans="1:16" s="140" customFormat="1" ht="16.5">
      <c r="A106" s="141" t="s">
        <v>179</v>
      </c>
      <c r="B106" s="178"/>
      <c r="C106" s="143">
        <v>1</v>
      </c>
      <c r="D106" s="144">
        <v>2.99</v>
      </c>
      <c r="E106" s="145">
        <f>D106*$L$6</f>
        <v>6428500</v>
      </c>
      <c r="F106" s="145">
        <f aca="true" t="shared" si="32" ref="F106:I109">$L$5*F$9</f>
        <v>0</v>
      </c>
      <c r="G106" s="145">
        <f t="shared" si="32"/>
        <v>0</v>
      </c>
      <c r="H106" s="145">
        <f t="shared" si="32"/>
        <v>0</v>
      </c>
      <c r="I106" s="145">
        <f t="shared" si="32"/>
        <v>0</v>
      </c>
      <c r="J106" s="145">
        <f>E106*J$9</f>
        <v>0</v>
      </c>
      <c r="K106" s="145">
        <f>E106*K$9</f>
        <v>0</v>
      </c>
      <c r="L106" s="145">
        <f>E106*L$9</f>
        <v>0</v>
      </c>
      <c r="M106" s="145">
        <f>E106*M$9</f>
        <v>0</v>
      </c>
      <c r="N106" s="146">
        <f t="shared" si="25"/>
        <v>247250</v>
      </c>
      <c r="O106" s="147">
        <f>E106+SUM(F106:M106)</f>
        <v>6428500</v>
      </c>
      <c r="P106" s="211" t="str">
        <f t="shared" si="26"/>
        <v>x1/4L8</v>
      </c>
    </row>
    <row r="107" spans="1:16" s="140" customFormat="1" ht="16.5">
      <c r="A107" s="155" t="s">
        <v>180</v>
      </c>
      <c r="B107" s="163"/>
      <c r="C107" s="157">
        <v>2</v>
      </c>
      <c r="D107" s="158">
        <v>3.5</v>
      </c>
      <c r="E107" s="159">
        <f>D107*$L$6</f>
        <v>7525000</v>
      </c>
      <c r="F107" s="159">
        <f t="shared" si="32"/>
        <v>0</v>
      </c>
      <c r="G107" s="159">
        <f t="shared" si="32"/>
        <v>0</v>
      </c>
      <c r="H107" s="159">
        <f t="shared" si="32"/>
        <v>0</v>
      </c>
      <c r="I107" s="159">
        <f t="shared" si="32"/>
        <v>0</v>
      </c>
      <c r="J107" s="159">
        <f>E107*J$9</f>
        <v>0</v>
      </c>
      <c r="K107" s="159">
        <f>E107*K$9</f>
        <v>0</v>
      </c>
      <c r="L107" s="159">
        <f>E107*L$9</f>
        <v>0</v>
      </c>
      <c r="M107" s="159">
        <f>E107*M$9</f>
        <v>0</v>
      </c>
      <c r="N107" s="160">
        <f t="shared" si="25"/>
        <v>289423</v>
      </c>
      <c r="O107" s="161">
        <f>E107+SUM(F107:M107)</f>
        <v>7525000</v>
      </c>
      <c r="P107" s="211" t="str">
        <f t="shared" si="26"/>
        <v>x2/4L8</v>
      </c>
    </row>
    <row r="108" spans="1:16" s="140" customFormat="1" ht="16.5">
      <c r="A108" s="155" t="s">
        <v>181</v>
      </c>
      <c r="B108" s="163"/>
      <c r="C108" s="157">
        <v>3</v>
      </c>
      <c r="D108" s="158">
        <v>4.11</v>
      </c>
      <c r="E108" s="159">
        <f>D108*$L$6</f>
        <v>8836500</v>
      </c>
      <c r="F108" s="159">
        <f t="shared" si="32"/>
        <v>0</v>
      </c>
      <c r="G108" s="159">
        <f t="shared" si="32"/>
        <v>0</v>
      </c>
      <c r="H108" s="159">
        <f t="shared" si="32"/>
        <v>0</v>
      </c>
      <c r="I108" s="159">
        <f t="shared" si="32"/>
        <v>0</v>
      </c>
      <c r="J108" s="159">
        <f>E108*J$9</f>
        <v>0</v>
      </c>
      <c r="K108" s="159">
        <f>E108*K$9</f>
        <v>0</v>
      </c>
      <c r="L108" s="159">
        <f>E108*L$9</f>
        <v>0</v>
      </c>
      <c r="M108" s="159">
        <f>E108*M$9</f>
        <v>0</v>
      </c>
      <c r="N108" s="160">
        <f t="shared" si="25"/>
        <v>339865</v>
      </c>
      <c r="O108" s="161">
        <f>E108+SUM(F108:M108)</f>
        <v>8836500</v>
      </c>
      <c r="P108" s="211" t="str">
        <f t="shared" si="26"/>
        <v>x3/4L8</v>
      </c>
    </row>
    <row r="109" spans="1:16" s="140" customFormat="1" ht="16.5">
      <c r="A109" s="148" t="s">
        <v>182</v>
      </c>
      <c r="B109" s="179"/>
      <c r="C109" s="150">
        <v>4</v>
      </c>
      <c r="D109" s="151">
        <v>4.82</v>
      </c>
      <c r="E109" s="152">
        <f>D109*$L$6</f>
        <v>10363000</v>
      </c>
      <c r="F109" s="152">
        <f t="shared" si="32"/>
        <v>0</v>
      </c>
      <c r="G109" s="152">
        <f t="shared" si="32"/>
        <v>0</v>
      </c>
      <c r="H109" s="152">
        <f t="shared" si="32"/>
        <v>0</v>
      </c>
      <c r="I109" s="152">
        <f t="shared" si="32"/>
        <v>0</v>
      </c>
      <c r="J109" s="152">
        <f>E109*J$9</f>
        <v>0</v>
      </c>
      <c r="K109" s="152">
        <f>E109*K$9</f>
        <v>0</v>
      </c>
      <c r="L109" s="152">
        <f>E109*L$9</f>
        <v>0</v>
      </c>
      <c r="M109" s="152">
        <f>E109*M$9</f>
        <v>0</v>
      </c>
      <c r="N109" s="153">
        <f t="shared" si="25"/>
        <v>398577</v>
      </c>
      <c r="O109" s="154">
        <f>E109+SUM(F109:M109)</f>
        <v>10363000</v>
      </c>
      <c r="P109" s="211" t="str">
        <f t="shared" si="26"/>
        <v>x4/4L8</v>
      </c>
    </row>
    <row r="110" spans="1:16" s="140" customFormat="1" ht="16.5">
      <c r="A110" s="181"/>
      <c r="B110" s="182" t="s">
        <v>56</v>
      </c>
      <c r="C110" s="183"/>
      <c r="D110" s="184"/>
      <c r="E110" s="185"/>
      <c r="F110" s="185"/>
      <c r="G110" s="186"/>
      <c r="H110" s="186"/>
      <c r="I110" s="186"/>
      <c r="J110" s="185"/>
      <c r="K110" s="185"/>
      <c r="L110" s="185"/>
      <c r="M110" s="185"/>
      <c r="N110" s="187">
        <f t="shared" si="25"/>
        <v>0</v>
      </c>
      <c r="O110" s="188"/>
      <c r="P110" s="211">
        <f t="shared" si="26"/>
        <v>0</v>
      </c>
    </row>
    <row r="111" spans="1:16" s="140" customFormat="1" ht="16.5">
      <c r="A111" s="189"/>
      <c r="B111" s="190" t="s">
        <v>11</v>
      </c>
      <c r="C111" s="191"/>
      <c r="D111" s="192"/>
      <c r="E111" s="193"/>
      <c r="F111" s="193"/>
      <c r="G111" s="194"/>
      <c r="H111" s="194"/>
      <c r="I111" s="194"/>
      <c r="J111" s="193"/>
      <c r="K111" s="193"/>
      <c r="L111" s="193"/>
      <c r="M111" s="193"/>
      <c r="N111" s="195">
        <f t="shared" si="25"/>
        <v>0</v>
      </c>
      <c r="O111" s="196"/>
      <c r="P111" s="211">
        <f t="shared" si="26"/>
        <v>0</v>
      </c>
    </row>
    <row r="112" spans="1:16" s="140" customFormat="1" ht="16.5">
      <c r="A112" s="197" t="s">
        <v>183</v>
      </c>
      <c r="B112" s="198" t="s">
        <v>71</v>
      </c>
      <c r="C112" s="199"/>
      <c r="D112" s="200"/>
      <c r="E112" s="201"/>
      <c r="F112" s="201"/>
      <c r="G112" s="202"/>
      <c r="H112" s="202"/>
      <c r="I112" s="202"/>
      <c r="J112" s="201"/>
      <c r="K112" s="201"/>
      <c r="L112" s="201"/>
      <c r="M112" s="201"/>
      <c r="N112" s="203">
        <f t="shared" si="25"/>
        <v>0</v>
      </c>
      <c r="O112" s="204"/>
      <c r="P112" s="211" t="str">
        <f t="shared" si="26"/>
        <v>L9</v>
      </c>
    </row>
    <row r="113" spans="1:16" s="140" customFormat="1" ht="16.5">
      <c r="A113" s="141" t="s">
        <v>184</v>
      </c>
      <c r="B113" s="178"/>
      <c r="C113" s="143">
        <v>1</v>
      </c>
      <c r="D113" s="144">
        <v>2.18</v>
      </c>
      <c r="E113" s="145">
        <f>D113*$L$6</f>
        <v>4687000</v>
      </c>
      <c r="F113" s="145">
        <f aca="true" t="shared" si="33" ref="F113:I116">$L$5*F$9</f>
        <v>0</v>
      </c>
      <c r="G113" s="145">
        <f t="shared" si="33"/>
        <v>0</v>
      </c>
      <c r="H113" s="145">
        <f t="shared" si="33"/>
        <v>0</v>
      </c>
      <c r="I113" s="145">
        <f t="shared" si="33"/>
        <v>0</v>
      </c>
      <c r="J113" s="145">
        <f>E113*J$9</f>
        <v>0</v>
      </c>
      <c r="K113" s="145">
        <f>E113*K$9</f>
        <v>0</v>
      </c>
      <c r="L113" s="145">
        <f>E113*L$9</f>
        <v>0</v>
      </c>
      <c r="M113" s="145">
        <f>E113*M$9</f>
        <v>0</v>
      </c>
      <c r="N113" s="146">
        <f t="shared" si="25"/>
        <v>180269</v>
      </c>
      <c r="O113" s="147">
        <f>E113+SUM(F113:M113)</f>
        <v>4687000</v>
      </c>
      <c r="P113" s="211" t="str">
        <f t="shared" si="26"/>
        <v>x1/4L9</v>
      </c>
    </row>
    <row r="114" spans="1:16" s="140" customFormat="1" ht="16.5">
      <c r="A114" s="155" t="s">
        <v>185</v>
      </c>
      <c r="B114" s="163"/>
      <c r="C114" s="157">
        <v>2</v>
      </c>
      <c r="D114" s="158">
        <v>2.59</v>
      </c>
      <c r="E114" s="159">
        <f>D114*$L$6</f>
        <v>5568500</v>
      </c>
      <c r="F114" s="159">
        <f t="shared" si="33"/>
        <v>0</v>
      </c>
      <c r="G114" s="159">
        <f t="shared" si="33"/>
        <v>0</v>
      </c>
      <c r="H114" s="159">
        <f t="shared" si="33"/>
        <v>0</v>
      </c>
      <c r="I114" s="159">
        <f t="shared" si="33"/>
        <v>0</v>
      </c>
      <c r="J114" s="159">
        <f>E114*J$9</f>
        <v>0</v>
      </c>
      <c r="K114" s="159">
        <f>E114*K$9</f>
        <v>0</v>
      </c>
      <c r="L114" s="159">
        <f>E114*L$9</f>
        <v>0</v>
      </c>
      <c r="M114" s="159">
        <f>E114*M$9</f>
        <v>0</v>
      </c>
      <c r="N114" s="160">
        <f t="shared" si="25"/>
        <v>214173</v>
      </c>
      <c r="O114" s="161">
        <f>E114+SUM(F114:M114)</f>
        <v>5568500</v>
      </c>
      <c r="P114" s="211" t="str">
        <f t="shared" si="26"/>
        <v>x2/4L9</v>
      </c>
    </row>
    <row r="115" spans="1:16" s="140" customFormat="1" ht="16.5">
      <c r="A115" s="155" t="s">
        <v>186</v>
      </c>
      <c r="B115" s="163"/>
      <c r="C115" s="157">
        <v>3</v>
      </c>
      <c r="D115" s="158">
        <v>3.08</v>
      </c>
      <c r="E115" s="159">
        <f>D115*$L$6</f>
        <v>6622000</v>
      </c>
      <c r="F115" s="159">
        <f t="shared" si="33"/>
        <v>0</v>
      </c>
      <c r="G115" s="159">
        <f t="shared" si="33"/>
        <v>0</v>
      </c>
      <c r="H115" s="159">
        <f t="shared" si="33"/>
        <v>0</v>
      </c>
      <c r="I115" s="159">
        <f t="shared" si="33"/>
        <v>0</v>
      </c>
      <c r="J115" s="159">
        <f>E115*J$9</f>
        <v>0</v>
      </c>
      <c r="K115" s="159">
        <f>E115*K$9</f>
        <v>0</v>
      </c>
      <c r="L115" s="159">
        <f>E115*L$9</f>
        <v>0</v>
      </c>
      <c r="M115" s="159">
        <f>E115*M$9</f>
        <v>0</v>
      </c>
      <c r="N115" s="160">
        <f t="shared" si="25"/>
        <v>254692</v>
      </c>
      <c r="O115" s="161">
        <f>E115+SUM(F115:M115)</f>
        <v>6622000</v>
      </c>
      <c r="P115" s="211" t="str">
        <f t="shared" si="26"/>
        <v>x3/4L9</v>
      </c>
    </row>
    <row r="116" spans="1:16" s="140" customFormat="1" ht="16.5">
      <c r="A116" s="148" t="s">
        <v>187</v>
      </c>
      <c r="B116" s="179"/>
      <c r="C116" s="150">
        <v>4</v>
      </c>
      <c r="D116" s="151">
        <v>3.73</v>
      </c>
      <c r="E116" s="152">
        <f>D116*$L$6</f>
        <v>8019500</v>
      </c>
      <c r="F116" s="152">
        <f t="shared" si="33"/>
        <v>0</v>
      </c>
      <c r="G116" s="152">
        <f t="shared" si="33"/>
        <v>0</v>
      </c>
      <c r="H116" s="152">
        <f t="shared" si="33"/>
        <v>0</v>
      </c>
      <c r="I116" s="152">
        <f t="shared" si="33"/>
        <v>0</v>
      </c>
      <c r="J116" s="152">
        <f>E116*J$9</f>
        <v>0</v>
      </c>
      <c r="K116" s="152">
        <f>E116*K$9</f>
        <v>0</v>
      </c>
      <c r="L116" s="152">
        <f>E116*L$9</f>
        <v>0</v>
      </c>
      <c r="M116" s="152">
        <f>E116*M$9</f>
        <v>0</v>
      </c>
      <c r="N116" s="153">
        <f t="shared" si="25"/>
        <v>308442</v>
      </c>
      <c r="O116" s="154">
        <f>E116+SUM(F116:M116)</f>
        <v>8019500</v>
      </c>
      <c r="P116" s="211" t="str">
        <f t="shared" si="26"/>
        <v>x4/4L9</v>
      </c>
    </row>
    <row r="117" spans="1:16" s="140" customFormat="1" ht="16.5">
      <c r="A117" s="132" t="s">
        <v>188</v>
      </c>
      <c r="B117" s="133" t="s">
        <v>44</v>
      </c>
      <c r="C117" s="134"/>
      <c r="D117" s="135"/>
      <c r="E117" s="136"/>
      <c r="F117" s="136"/>
      <c r="G117" s="137"/>
      <c r="H117" s="137"/>
      <c r="I117" s="137"/>
      <c r="J117" s="136"/>
      <c r="K117" s="136"/>
      <c r="L117" s="136"/>
      <c r="M117" s="136"/>
      <c r="N117" s="138">
        <f t="shared" si="25"/>
        <v>0</v>
      </c>
      <c r="O117" s="139"/>
      <c r="P117" s="211" t="str">
        <f t="shared" si="26"/>
        <v>L10</v>
      </c>
    </row>
    <row r="118" spans="1:16" s="140" customFormat="1" ht="16.5">
      <c r="A118" s="141" t="s">
        <v>189</v>
      </c>
      <c r="B118" s="178"/>
      <c r="C118" s="143">
        <v>1</v>
      </c>
      <c r="D118" s="144">
        <v>2.51</v>
      </c>
      <c r="E118" s="145">
        <f>D118*$L$6</f>
        <v>5396500</v>
      </c>
      <c r="F118" s="145">
        <f aca="true" t="shared" si="34" ref="F118:I121">$L$5*F$9</f>
        <v>0</v>
      </c>
      <c r="G118" s="145">
        <f t="shared" si="34"/>
        <v>0</v>
      </c>
      <c r="H118" s="145">
        <f t="shared" si="34"/>
        <v>0</v>
      </c>
      <c r="I118" s="145">
        <f t="shared" si="34"/>
        <v>0</v>
      </c>
      <c r="J118" s="145">
        <f>E118*J$9</f>
        <v>0</v>
      </c>
      <c r="K118" s="145">
        <f>E118*K$9</f>
        <v>0</v>
      </c>
      <c r="L118" s="145">
        <f>E118*L$9</f>
        <v>0</v>
      </c>
      <c r="M118" s="145">
        <f>E118*M$9</f>
        <v>0</v>
      </c>
      <c r="N118" s="146">
        <f t="shared" si="25"/>
        <v>207558</v>
      </c>
      <c r="O118" s="147">
        <f>E118+SUM(F118:M118)</f>
        <v>5396500</v>
      </c>
      <c r="P118" s="211" t="str">
        <f t="shared" si="26"/>
        <v>x1/4L10</v>
      </c>
    </row>
    <row r="119" spans="1:16" s="140" customFormat="1" ht="16.5">
      <c r="A119" s="155" t="s">
        <v>190</v>
      </c>
      <c r="B119" s="163"/>
      <c r="C119" s="157">
        <v>2</v>
      </c>
      <c r="D119" s="158">
        <v>2.93</v>
      </c>
      <c r="E119" s="159">
        <f>D119*$L$6</f>
        <v>6299500</v>
      </c>
      <c r="F119" s="159">
        <f t="shared" si="34"/>
        <v>0</v>
      </c>
      <c r="G119" s="159">
        <f t="shared" si="34"/>
        <v>0</v>
      </c>
      <c r="H119" s="159">
        <f t="shared" si="34"/>
        <v>0</v>
      </c>
      <c r="I119" s="159">
        <f t="shared" si="34"/>
        <v>0</v>
      </c>
      <c r="J119" s="159">
        <f>E119*J$9</f>
        <v>0</v>
      </c>
      <c r="K119" s="159">
        <f>E119*K$9</f>
        <v>0</v>
      </c>
      <c r="L119" s="159">
        <f>E119*L$9</f>
        <v>0</v>
      </c>
      <c r="M119" s="159">
        <f>E119*M$9</f>
        <v>0</v>
      </c>
      <c r="N119" s="160">
        <f t="shared" si="25"/>
        <v>242288</v>
      </c>
      <c r="O119" s="161">
        <f>E119+SUM(F119:M119)</f>
        <v>6299500</v>
      </c>
      <c r="P119" s="211" t="str">
        <f t="shared" si="26"/>
        <v>x2/4L10</v>
      </c>
    </row>
    <row r="120" spans="1:16" s="140" customFormat="1" ht="16.5">
      <c r="A120" s="155" t="s">
        <v>191</v>
      </c>
      <c r="B120" s="163"/>
      <c r="C120" s="157">
        <v>3</v>
      </c>
      <c r="D120" s="158">
        <v>3.49</v>
      </c>
      <c r="E120" s="159">
        <f>D120*$L$6</f>
        <v>7503500</v>
      </c>
      <c r="F120" s="159">
        <f t="shared" si="34"/>
        <v>0</v>
      </c>
      <c r="G120" s="159">
        <f t="shared" si="34"/>
        <v>0</v>
      </c>
      <c r="H120" s="159">
        <f t="shared" si="34"/>
        <v>0</v>
      </c>
      <c r="I120" s="159">
        <f t="shared" si="34"/>
        <v>0</v>
      </c>
      <c r="J120" s="159">
        <f>E120*J$9</f>
        <v>0</v>
      </c>
      <c r="K120" s="159">
        <f>E120*K$9</f>
        <v>0</v>
      </c>
      <c r="L120" s="159">
        <f>E120*L$9</f>
        <v>0</v>
      </c>
      <c r="M120" s="159">
        <f>E120*M$9</f>
        <v>0</v>
      </c>
      <c r="N120" s="160">
        <f t="shared" si="25"/>
        <v>288596</v>
      </c>
      <c r="O120" s="161">
        <f>E120+SUM(F120:M120)</f>
        <v>7503500</v>
      </c>
      <c r="P120" s="211" t="str">
        <f t="shared" si="26"/>
        <v>x3/4L10</v>
      </c>
    </row>
    <row r="121" spans="1:16" s="140" customFormat="1" ht="16.5">
      <c r="A121" s="148" t="s">
        <v>192</v>
      </c>
      <c r="B121" s="179"/>
      <c r="C121" s="150">
        <v>4</v>
      </c>
      <c r="D121" s="151">
        <v>4.16</v>
      </c>
      <c r="E121" s="152">
        <f>D121*$L$6</f>
        <v>8944000</v>
      </c>
      <c r="F121" s="152">
        <f t="shared" si="34"/>
        <v>0</v>
      </c>
      <c r="G121" s="152">
        <f t="shared" si="34"/>
        <v>0</v>
      </c>
      <c r="H121" s="152">
        <f t="shared" si="34"/>
        <v>0</v>
      </c>
      <c r="I121" s="152">
        <f t="shared" si="34"/>
        <v>0</v>
      </c>
      <c r="J121" s="152">
        <f>E121*J$9</f>
        <v>0</v>
      </c>
      <c r="K121" s="152">
        <f>E121*K$9</f>
        <v>0</v>
      </c>
      <c r="L121" s="152">
        <f>E121*L$9</f>
        <v>0</v>
      </c>
      <c r="M121" s="152">
        <f>E121*M$9</f>
        <v>0</v>
      </c>
      <c r="N121" s="153">
        <f t="shared" si="25"/>
        <v>344000</v>
      </c>
      <c r="O121" s="154">
        <f>E121+SUM(F121:M121)</f>
        <v>8944000</v>
      </c>
      <c r="P121" s="211" t="str">
        <f t="shared" si="26"/>
        <v>x4/4L10</v>
      </c>
    </row>
    <row r="122" spans="1:16" s="140" customFormat="1" ht="16.5">
      <c r="A122" s="132" t="s">
        <v>193</v>
      </c>
      <c r="B122" s="133" t="s">
        <v>8</v>
      </c>
      <c r="C122" s="134"/>
      <c r="D122" s="135"/>
      <c r="E122" s="136"/>
      <c r="F122" s="136"/>
      <c r="G122" s="137"/>
      <c r="H122" s="137"/>
      <c r="I122" s="137"/>
      <c r="J122" s="136"/>
      <c r="K122" s="136"/>
      <c r="L122" s="136"/>
      <c r="M122" s="136"/>
      <c r="N122" s="138">
        <f t="shared" si="25"/>
        <v>0</v>
      </c>
      <c r="O122" s="139"/>
      <c r="P122" s="211" t="str">
        <f t="shared" si="26"/>
        <v>L11</v>
      </c>
    </row>
    <row r="123" spans="1:16" s="140" customFormat="1" ht="16.5">
      <c r="A123" s="141" t="s">
        <v>194</v>
      </c>
      <c r="B123" s="178"/>
      <c r="C123" s="143">
        <v>1</v>
      </c>
      <c r="D123" s="144">
        <v>2.35</v>
      </c>
      <c r="E123" s="145">
        <f>D123*$L$6</f>
        <v>5052500</v>
      </c>
      <c r="F123" s="145">
        <f aca="true" t="shared" si="35" ref="F123:I126">$L$5*F$9</f>
        <v>0</v>
      </c>
      <c r="G123" s="145">
        <f t="shared" si="35"/>
        <v>0</v>
      </c>
      <c r="H123" s="145">
        <f t="shared" si="35"/>
        <v>0</v>
      </c>
      <c r="I123" s="145">
        <f t="shared" si="35"/>
        <v>0</v>
      </c>
      <c r="J123" s="145">
        <f>E123*J$9</f>
        <v>0</v>
      </c>
      <c r="K123" s="145">
        <f>E123*K$9</f>
        <v>0</v>
      </c>
      <c r="L123" s="145">
        <f>E123*L$9</f>
        <v>0</v>
      </c>
      <c r="M123" s="145">
        <f>E123*M$9</f>
        <v>0</v>
      </c>
      <c r="N123" s="146">
        <f t="shared" si="25"/>
        <v>194327</v>
      </c>
      <c r="O123" s="147">
        <f>E123+SUM(F123:M123)</f>
        <v>5052500</v>
      </c>
      <c r="P123" s="211" t="str">
        <f t="shared" si="26"/>
        <v>x1/4L11</v>
      </c>
    </row>
    <row r="124" spans="1:16" s="140" customFormat="1" ht="16.5">
      <c r="A124" s="155" t="s">
        <v>195</v>
      </c>
      <c r="B124" s="163"/>
      <c r="C124" s="157">
        <v>2</v>
      </c>
      <c r="D124" s="158">
        <v>2.72</v>
      </c>
      <c r="E124" s="159">
        <f>D124*$L$6</f>
        <v>5848000</v>
      </c>
      <c r="F124" s="159">
        <f t="shared" si="35"/>
        <v>0</v>
      </c>
      <c r="G124" s="159">
        <f t="shared" si="35"/>
        <v>0</v>
      </c>
      <c r="H124" s="159">
        <f t="shared" si="35"/>
        <v>0</v>
      </c>
      <c r="I124" s="159">
        <f t="shared" si="35"/>
        <v>0</v>
      </c>
      <c r="J124" s="159">
        <f>E124*J$9</f>
        <v>0</v>
      </c>
      <c r="K124" s="159">
        <f>E124*K$9</f>
        <v>0</v>
      </c>
      <c r="L124" s="159">
        <f>E124*L$9</f>
        <v>0</v>
      </c>
      <c r="M124" s="159">
        <f>E124*M$9</f>
        <v>0</v>
      </c>
      <c r="N124" s="160">
        <f t="shared" si="25"/>
        <v>224923</v>
      </c>
      <c r="O124" s="161">
        <f>E124+SUM(F124:M124)</f>
        <v>5848000</v>
      </c>
      <c r="P124" s="211" t="str">
        <f t="shared" si="26"/>
        <v>x2/4L11</v>
      </c>
    </row>
    <row r="125" spans="1:16" s="140" customFormat="1" ht="16.5">
      <c r="A125" s="155" t="s">
        <v>196</v>
      </c>
      <c r="B125" s="163"/>
      <c r="C125" s="157">
        <v>3</v>
      </c>
      <c r="D125" s="158">
        <v>3.25</v>
      </c>
      <c r="E125" s="159">
        <f>D125*$L$6</f>
        <v>6987500</v>
      </c>
      <c r="F125" s="159">
        <f t="shared" si="35"/>
        <v>0</v>
      </c>
      <c r="G125" s="159">
        <f t="shared" si="35"/>
        <v>0</v>
      </c>
      <c r="H125" s="159">
        <f t="shared" si="35"/>
        <v>0</v>
      </c>
      <c r="I125" s="159">
        <f t="shared" si="35"/>
        <v>0</v>
      </c>
      <c r="J125" s="159">
        <f>E125*J$9</f>
        <v>0</v>
      </c>
      <c r="K125" s="159">
        <f>E125*K$9</f>
        <v>0</v>
      </c>
      <c r="L125" s="159">
        <f>E125*L$9</f>
        <v>0</v>
      </c>
      <c r="M125" s="159">
        <f>E125*M$9</f>
        <v>0</v>
      </c>
      <c r="N125" s="160">
        <f t="shared" si="25"/>
        <v>268750</v>
      </c>
      <c r="O125" s="161">
        <f>E125+SUM(F125:M125)</f>
        <v>6987500</v>
      </c>
      <c r="P125" s="211" t="str">
        <f t="shared" si="26"/>
        <v>x3/4L11</v>
      </c>
    </row>
    <row r="126" spans="1:16" s="140" customFormat="1" ht="16.5">
      <c r="A126" s="148" t="s">
        <v>197</v>
      </c>
      <c r="B126" s="179"/>
      <c r="C126" s="150">
        <v>4</v>
      </c>
      <c r="D126" s="151">
        <v>3.91</v>
      </c>
      <c r="E126" s="152">
        <f>D126*$L$6</f>
        <v>8406500</v>
      </c>
      <c r="F126" s="152">
        <f t="shared" si="35"/>
        <v>0</v>
      </c>
      <c r="G126" s="152">
        <f t="shared" si="35"/>
        <v>0</v>
      </c>
      <c r="H126" s="152">
        <f t="shared" si="35"/>
        <v>0</v>
      </c>
      <c r="I126" s="152">
        <f t="shared" si="35"/>
        <v>0</v>
      </c>
      <c r="J126" s="152">
        <f>E126*J$9</f>
        <v>0</v>
      </c>
      <c r="K126" s="152">
        <f>E126*K$9</f>
        <v>0</v>
      </c>
      <c r="L126" s="152">
        <f>E126*L$9</f>
        <v>0</v>
      </c>
      <c r="M126" s="152">
        <f>E126*M$9</f>
        <v>0</v>
      </c>
      <c r="N126" s="153">
        <f t="shared" si="25"/>
        <v>323327</v>
      </c>
      <c r="O126" s="154">
        <f>E126+SUM(F126:M126)</f>
        <v>8406500</v>
      </c>
      <c r="P126" s="211" t="str">
        <f t="shared" si="26"/>
        <v>x4/4L11</v>
      </c>
    </row>
    <row r="127" spans="1:16" s="140" customFormat="1" ht="16.5">
      <c r="A127" s="132" t="s">
        <v>198</v>
      </c>
      <c r="B127" s="133" t="s">
        <v>19</v>
      </c>
      <c r="C127" s="134"/>
      <c r="D127" s="135"/>
      <c r="E127" s="136"/>
      <c r="F127" s="136"/>
      <c r="G127" s="137"/>
      <c r="H127" s="137"/>
      <c r="I127" s="137"/>
      <c r="J127" s="136"/>
      <c r="K127" s="136"/>
      <c r="L127" s="136"/>
      <c r="M127" s="136"/>
      <c r="N127" s="138">
        <f t="shared" si="25"/>
        <v>0</v>
      </c>
      <c r="O127" s="139"/>
      <c r="P127" s="211" t="str">
        <f t="shared" si="26"/>
        <v>L12</v>
      </c>
    </row>
    <row r="128" spans="1:16" s="140" customFormat="1" ht="16.5">
      <c r="A128" s="141" t="s">
        <v>199</v>
      </c>
      <c r="B128" s="178"/>
      <c r="C128" s="143">
        <v>1</v>
      </c>
      <c r="D128" s="144">
        <v>1.75</v>
      </c>
      <c r="E128" s="145">
        <f>D128*$L$6</f>
        <v>3762500</v>
      </c>
      <c r="F128" s="145">
        <f aca="true" t="shared" si="36" ref="F128:I131">$L$5*F$9</f>
        <v>0</v>
      </c>
      <c r="G128" s="145">
        <f t="shared" si="36"/>
        <v>0</v>
      </c>
      <c r="H128" s="145">
        <f t="shared" si="36"/>
        <v>0</v>
      </c>
      <c r="I128" s="145">
        <f t="shared" si="36"/>
        <v>0</v>
      </c>
      <c r="J128" s="145">
        <f>E128*J$9</f>
        <v>0</v>
      </c>
      <c r="K128" s="145">
        <f>E128*K$9</f>
        <v>0</v>
      </c>
      <c r="L128" s="145">
        <f>E128*L$9</f>
        <v>0</v>
      </c>
      <c r="M128" s="145">
        <f>E128*M$9</f>
        <v>0</v>
      </c>
      <c r="N128" s="146">
        <f t="shared" si="25"/>
        <v>144712</v>
      </c>
      <c r="O128" s="147">
        <f>E128+SUM(F128:M128)</f>
        <v>3762500</v>
      </c>
      <c r="P128" s="211" t="str">
        <f t="shared" si="26"/>
        <v>x1/4L12</v>
      </c>
    </row>
    <row r="129" spans="1:16" s="140" customFormat="1" ht="16.5">
      <c r="A129" s="155" t="s">
        <v>200</v>
      </c>
      <c r="B129" s="163"/>
      <c r="C129" s="157">
        <v>2</v>
      </c>
      <c r="D129" s="158">
        <v>1.99</v>
      </c>
      <c r="E129" s="159">
        <f>D129*$L$6</f>
        <v>4278500</v>
      </c>
      <c r="F129" s="159">
        <f t="shared" si="36"/>
        <v>0</v>
      </c>
      <c r="G129" s="159">
        <f t="shared" si="36"/>
        <v>0</v>
      </c>
      <c r="H129" s="159">
        <f t="shared" si="36"/>
        <v>0</v>
      </c>
      <c r="I129" s="159">
        <f t="shared" si="36"/>
        <v>0</v>
      </c>
      <c r="J129" s="159">
        <f>E129*J$9</f>
        <v>0</v>
      </c>
      <c r="K129" s="159">
        <f>E129*K$9</f>
        <v>0</v>
      </c>
      <c r="L129" s="159">
        <f>E129*L$9</f>
        <v>0</v>
      </c>
      <c r="M129" s="159">
        <f>E129*M$9</f>
        <v>0</v>
      </c>
      <c r="N129" s="160">
        <f t="shared" si="25"/>
        <v>164558</v>
      </c>
      <c r="O129" s="161">
        <f>E129+SUM(F129:M129)</f>
        <v>4278500</v>
      </c>
      <c r="P129" s="211" t="str">
        <f t="shared" si="26"/>
        <v>x2/4L12</v>
      </c>
    </row>
    <row r="130" spans="1:16" s="140" customFormat="1" ht="16.5">
      <c r="A130" s="155" t="s">
        <v>201</v>
      </c>
      <c r="B130" s="163"/>
      <c r="C130" s="157">
        <v>3</v>
      </c>
      <c r="D130" s="158">
        <v>2.35</v>
      </c>
      <c r="E130" s="159">
        <f>D130*$L$6</f>
        <v>5052500</v>
      </c>
      <c r="F130" s="159">
        <f t="shared" si="36"/>
        <v>0</v>
      </c>
      <c r="G130" s="159">
        <f t="shared" si="36"/>
        <v>0</v>
      </c>
      <c r="H130" s="159">
        <f t="shared" si="36"/>
        <v>0</v>
      </c>
      <c r="I130" s="159">
        <f t="shared" si="36"/>
        <v>0</v>
      </c>
      <c r="J130" s="159">
        <f>E130*J$9</f>
        <v>0</v>
      </c>
      <c r="K130" s="159">
        <f>E130*K$9</f>
        <v>0</v>
      </c>
      <c r="L130" s="159">
        <f>E130*L$9</f>
        <v>0</v>
      </c>
      <c r="M130" s="159">
        <f>E130*M$9</f>
        <v>0</v>
      </c>
      <c r="N130" s="160">
        <f t="shared" si="25"/>
        <v>194327</v>
      </c>
      <c r="O130" s="161">
        <f>E130+SUM(F130:M130)</f>
        <v>5052500</v>
      </c>
      <c r="P130" s="211" t="str">
        <f t="shared" si="26"/>
        <v>x3/4L12</v>
      </c>
    </row>
    <row r="131" spans="1:16" s="140" customFormat="1" ht="16.5">
      <c r="A131" s="148" t="s">
        <v>202</v>
      </c>
      <c r="B131" s="179"/>
      <c r="C131" s="150">
        <v>4</v>
      </c>
      <c r="D131" s="151">
        <v>2.66</v>
      </c>
      <c r="E131" s="152">
        <f>D131*$L$6</f>
        <v>5719000</v>
      </c>
      <c r="F131" s="152">
        <f t="shared" si="36"/>
        <v>0</v>
      </c>
      <c r="G131" s="152">
        <f t="shared" si="36"/>
        <v>0</v>
      </c>
      <c r="H131" s="152">
        <f t="shared" si="36"/>
        <v>0</v>
      </c>
      <c r="I131" s="152">
        <f t="shared" si="36"/>
        <v>0</v>
      </c>
      <c r="J131" s="152">
        <f>E131*J$9</f>
        <v>0</v>
      </c>
      <c r="K131" s="152">
        <f>E131*K$9</f>
        <v>0</v>
      </c>
      <c r="L131" s="152">
        <f>E131*L$9</f>
        <v>0</v>
      </c>
      <c r="M131" s="152">
        <f>E131*M$9</f>
        <v>0</v>
      </c>
      <c r="N131" s="153">
        <f t="shared" si="25"/>
        <v>219962</v>
      </c>
      <c r="O131" s="154">
        <f>E131+SUM(F131:M131)</f>
        <v>5719000</v>
      </c>
      <c r="P131" s="211" t="str">
        <f t="shared" si="26"/>
        <v>x4/4L12</v>
      </c>
    </row>
    <row r="132" spans="1:16" s="140" customFormat="1" ht="16.5">
      <c r="A132" s="132" t="s">
        <v>203</v>
      </c>
      <c r="B132" s="133" t="s">
        <v>18</v>
      </c>
      <c r="C132" s="134"/>
      <c r="D132" s="135"/>
      <c r="E132" s="136"/>
      <c r="F132" s="136"/>
      <c r="G132" s="137"/>
      <c r="H132" s="137"/>
      <c r="I132" s="137"/>
      <c r="J132" s="136"/>
      <c r="K132" s="136"/>
      <c r="L132" s="136"/>
      <c r="M132" s="136"/>
      <c r="N132" s="138">
        <f t="shared" si="25"/>
        <v>0</v>
      </c>
      <c r="O132" s="139"/>
      <c r="P132" s="211" t="str">
        <f t="shared" si="26"/>
        <v>L13</v>
      </c>
    </row>
    <row r="133" spans="1:16" s="140" customFormat="1" ht="16.5">
      <c r="A133" s="141" t="s">
        <v>204</v>
      </c>
      <c r="B133" s="178"/>
      <c r="C133" s="143">
        <v>1</v>
      </c>
      <c r="D133" s="144">
        <v>1.93</v>
      </c>
      <c r="E133" s="145">
        <f>D133*$L$6</f>
        <v>4149500</v>
      </c>
      <c r="F133" s="145">
        <f aca="true" t="shared" si="37" ref="F133:I136">$L$5*F$9</f>
        <v>0</v>
      </c>
      <c r="G133" s="145">
        <f t="shared" si="37"/>
        <v>0</v>
      </c>
      <c r="H133" s="145">
        <f t="shared" si="37"/>
        <v>0</v>
      </c>
      <c r="I133" s="145">
        <f t="shared" si="37"/>
        <v>0</v>
      </c>
      <c r="J133" s="145">
        <f>E133*J$9</f>
        <v>0</v>
      </c>
      <c r="K133" s="145">
        <f>E133*K$9</f>
        <v>0</v>
      </c>
      <c r="L133" s="145">
        <f>E133*L$9</f>
        <v>0</v>
      </c>
      <c r="M133" s="145">
        <f>E133*M$9</f>
        <v>0</v>
      </c>
      <c r="N133" s="146">
        <f t="shared" si="25"/>
        <v>159596</v>
      </c>
      <c r="O133" s="147">
        <f>E133+SUM(F133:M133)</f>
        <v>4149500</v>
      </c>
      <c r="P133" s="211" t="str">
        <f t="shared" si="26"/>
        <v>x1/4L13</v>
      </c>
    </row>
    <row r="134" spans="1:16" s="140" customFormat="1" ht="16.5">
      <c r="A134" s="155" t="s">
        <v>205</v>
      </c>
      <c r="B134" s="163"/>
      <c r="C134" s="157">
        <v>2</v>
      </c>
      <c r="D134" s="158">
        <v>2.38</v>
      </c>
      <c r="E134" s="159">
        <f>D134*$L$6</f>
        <v>5117000</v>
      </c>
      <c r="F134" s="159">
        <f t="shared" si="37"/>
        <v>0</v>
      </c>
      <c r="G134" s="159">
        <f t="shared" si="37"/>
        <v>0</v>
      </c>
      <c r="H134" s="159">
        <f t="shared" si="37"/>
        <v>0</v>
      </c>
      <c r="I134" s="159">
        <f t="shared" si="37"/>
        <v>0</v>
      </c>
      <c r="J134" s="159">
        <f>E134*J$9</f>
        <v>0</v>
      </c>
      <c r="K134" s="159">
        <f>E134*K$9</f>
        <v>0</v>
      </c>
      <c r="L134" s="159">
        <f>E134*L$9</f>
        <v>0</v>
      </c>
      <c r="M134" s="159">
        <f>E134*M$9</f>
        <v>0</v>
      </c>
      <c r="N134" s="160">
        <f t="shared" si="25"/>
        <v>196808</v>
      </c>
      <c r="O134" s="161">
        <f>E134+SUM(F134:M134)</f>
        <v>5117000</v>
      </c>
      <c r="P134" s="211" t="str">
        <f t="shared" si="26"/>
        <v>x2/4L13</v>
      </c>
    </row>
    <row r="135" spans="1:16" s="140" customFormat="1" ht="16.5">
      <c r="A135" s="155" t="s">
        <v>206</v>
      </c>
      <c r="B135" s="163"/>
      <c r="C135" s="157">
        <v>3</v>
      </c>
      <c r="D135" s="158">
        <v>2.74</v>
      </c>
      <c r="E135" s="159">
        <f>D135*$L$6</f>
        <v>5891000</v>
      </c>
      <c r="F135" s="159">
        <f t="shared" si="37"/>
        <v>0</v>
      </c>
      <c r="G135" s="159">
        <f t="shared" si="37"/>
        <v>0</v>
      </c>
      <c r="H135" s="159">
        <f t="shared" si="37"/>
        <v>0</v>
      </c>
      <c r="I135" s="159">
        <f t="shared" si="37"/>
        <v>0</v>
      </c>
      <c r="J135" s="159">
        <f>E135*J$9</f>
        <v>0</v>
      </c>
      <c r="K135" s="159">
        <f>E135*K$9</f>
        <v>0</v>
      </c>
      <c r="L135" s="159">
        <f>E135*L$9</f>
        <v>0</v>
      </c>
      <c r="M135" s="159">
        <f>E135*M$9</f>
        <v>0</v>
      </c>
      <c r="N135" s="160">
        <f t="shared" si="25"/>
        <v>226577</v>
      </c>
      <c r="O135" s="161">
        <f>E135+SUM(F135:M135)</f>
        <v>5891000</v>
      </c>
      <c r="P135" s="211" t="str">
        <f t="shared" si="26"/>
        <v>x3/4L13</v>
      </c>
    </row>
    <row r="136" spans="1:16" s="140" customFormat="1" ht="16.5">
      <c r="A136" s="148" t="s">
        <v>207</v>
      </c>
      <c r="B136" s="179"/>
      <c r="C136" s="150">
        <v>4</v>
      </c>
      <c r="D136" s="151">
        <v>3.15</v>
      </c>
      <c r="E136" s="152">
        <f>D136*$L$6</f>
        <v>6772500</v>
      </c>
      <c r="F136" s="152">
        <f t="shared" si="37"/>
        <v>0</v>
      </c>
      <c r="G136" s="152">
        <f t="shared" si="37"/>
        <v>0</v>
      </c>
      <c r="H136" s="152">
        <f t="shared" si="37"/>
        <v>0</v>
      </c>
      <c r="I136" s="152">
        <f t="shared" si="37"/>
        <v>0</v>
      </c>
      <c r="J136" s="152">
        <f>E136*J$9</f>
        <v>0</v>
      </c>
      <c r="K136" s="152">
        <f>E136*K$9</f>
        <v>0</v>
      </c>
      <c r="L136" s="152">
        <f>E136*L$9</f>
        <v>0</v>
      </c>
      <c r="M136" s="152">
        <f>E136*M$9</f>
        <v>0</v>
      </c>
      <c r="N136" s="153">
        <f t="shared" si="25"/>
        <v>260481</v>
      </c>
      <c r="O136" s="154">
        <f>E136+SUM(F136:M136)</f>
        <v>6772500</v>
      </c>
      <c r="P136" s="211" t="str">
        <f t="shared" si="26"/>
        <v>x4/4L13</v>
      </c>
    </row>
    <row r="137" spans="1:16" s="140" customFormat="1" ht="16.5">
      <c r="A137" s="181"/>
      <c r="B137" s="182" t="s">
        <v>66</v>
      </c>
      <c r="C137" s="183"/>
      <c r="D137" s="184"/>
      <c r="E137" s="185"/>
      <c r="F137" s="185"/>
      <c r="G137" s="186"/>
      <c r="H137" s="186"/>
      <c r="I137" s="186"/>
      <c r="J137" s="185"/>
      <c r="K137" s="185"/>
      <c r="L137" s="185"/>
      <c r="M137" s="185"/>
      <c r="N137" s="187">
        <f t="shared" si="25"/>
        <v>0</v>
      </c>
      <c r="O137" s="188"/>
      <c r="P137" s="211">
        <f t="shared" si="26"/>
        <v>0</v>
      </c>
    </row>
    <row r="138" spans="1:16" s="140" customFormat="1" ht="16.5">
      <c r="A138" s="197" t="s">
        <v>208</v>
      </c>
      <c r="B138" s="198" t="s">
        <v>49</v>
      </c>
      <c r="C138" s="199"/>
      <c r="D138" s="200"/>
      <c r="E138" s="201"/>
      <c r="F138" s="201"/>
      <c r="G138" s="202"/>
      <c r="H138" s="202"/>
      <c r="I138" s="202"/>
      <c r="J138" s="201"/>
      <c r="K138" s="201"/>
      <c r="L138" s="201"/>
      <c r="M138" s="201"/>
      <c r="N138" s="203">
        <f t="shared" si="25"/>
        <v>0</v>
      </c>
      <c r="O138" s="204"/>
      <c r="P138" s="211" t="str">
        <f t="shared" si="26"/>
        <v>L14</v>
      </c>
    </row>
    <row r="139" spans="1:16" s="140" customFormat="1" ht="16.5">
      <c r="A139" s="141" t="s">
        <v>209</v>
      </c>
      <c r="B139" s="178"/>
      <c r="C139" s="143">
        <v>1</v>
      </c>
      <c r="D139" s="144">
        <v>1.93</v>
      </c>
      <c r="E139" s="145">
        <f>D139*$L$6</f>
        <v>4149500</v>
      </c>
      <c r="F139" s="145">
        <f aca="true" t="shared" si="38" ref="F139:I142">$L$5*F$9</f>
        <v>0</v>
      </c>
      <c r="G139" s="145">
        <f t="shared" si="38"/>
        <v>0</v>
      </c>
      <c r="H139" s="145">
        <f t="shared" si="38"/>
        <v>0</v>
      </c>
      <c r="I139" s="145">
        <f t="shared" si="38"/>
        <v>0</v>
      </c>
      <c r="J139" s="145">
        <f>E139*J$9</f>
        <v>0</v>
      </c>
      <c r="K139" s="145">
        <f>E139*K$9</f>
        <v>0</v>
      </c>
      <c r="L139" s="145">
        <f>E139*L$9</f>
        <v>0</v>
      </c>
      <c r="M139" s="145">
        <f>E139*M$9</f>
        <v>0</v>
      </c>
      <c r="N139" s="146">
        <f t="shared" si="25"/>
        <v>159596</v>
      </c>
      <c r="O139" s="147">
        <f>E139+SUM(F139:M139)</f>
        <v>4149500</v>
      </c>
      <c r="P139" s="211" t="str">
        <f t="shared" si="26"/>
        <v>x1/4L14</v>
      </c>
    </row>
    <row r="140" spans="1:16" s="140" customFormat="1" ht="16.5">
      <c r="A140" s="155" t="s">
        <v>210</v>
      </c>
      <c r="B140" s="163"/>
      <c r="C140" s="157">
        <v>2</v>
      </c>
      <c r="D140" s="158">
        <v>2.18</v>
      </c>
      <c r="E140" s="159">
        <f>D140*$L$6</f>
        <v>4687000</v>
      </c>
      <c r="F140" s="159">
        <f t="shared" si="38"/>
        <v>0</v>
      </c>
      <c r="G140" s="159">
        <f t="shared" si="38"/>
        <v>0</v>
      </c>
      <c r="H140" s="159">
        <f t="shared" si="38"/>
        <v>0</v>
      </c>
      <c r="I140" s="159">
        <f t="shared" si="38"/>
        <v>0</v>
      </c>
      <c r="J140" s="159">
        <f>E140*J$9</f>
        <v>0</v>
      </c>
      <c r="K140" s="159">
        <f>E140*K$9</f>
        <v>0</v>
      </c>
      <c r="L140" s="159">
        <f>E140*L$9</f>
        <v>0</v>
      </c>
      <c r="M140" s="159">
        <f>E140*M$9</f>
        <v>0</v>
      </c>
      <c r="N140" s="160">
        <f t="shared" si="25"/>
        <v>180269</v>
      </c>
      <c r="O140" s="161">
        <f>E140+SUM(F140:M140)</f>
        <v>4687000</v>
      </c>
      <c r="P140" s="211" t="str">
        <f t="shared" si="26"/>
        <v>x2/4L14</v>
      </c>
    </row>
    <row r="141" spans="1:16" s="140" customFormat="1" ht="16.5">
      <c r="A141" s="155" t="s">
        <v>211</v>
      </c>
      <c r="B141" s="163"/>
      <c r="C141" s="157">
        <v>3</v>
      </c>
      <c r="D141" s="158">
        <v>2.51</v>
      </c>
      <c r="E141" s="159">
        <f>D141*$L$6</f>
        <v>5396500</v>
      </c>
      <c r="F141" s="159">
        <f t="shared" si="38"/>
        <v>0</v>
      </c>
      <c r="G141" s="159">
        <f t="shared" si="38"/>
        <v>0</v>
      </c>
      <c r="H141" s="159">
        <f t="shared" si="38"/>
        <v>0</v>
      </c>
      <c r="I141" s="159">
        <f t="shared" si="38"/>
        <v>0</v>
      </c>
      <c r="J141" s="159">
        <f>E141*J$9</f>
        <v>0</v>
      </c>
      <c r="K141" s="159">
        <f>E141*K$9</f>
        <v>0</v>
      </c>
      <c r="L141" s="159">
        <f>E141*L$9</f>
        <v>0</v>
      </c>
      <c r="M141" s="159">
        <f>E141*M$9</f>
        <v>0</v>
      </c>
      <c r="N141" s="160">
        <f t="shared" si="25"/>
        <v>207558</v>
      </c>
      <c r="O141" s="161">
        <f>E141+SUM(F141:M141)</f>
        <v>5396500</v>
      </c>
      <c r="P141" s="211" t="str">
        <f aca="true" t="shared" si="39" ref="P141:P204">A141</f>
        <v>x3/4L14</v>
      </c>
    </row>
    <row r="142" spans="1:16" s="140" customFormat="1" ht="16.5">
      <c r="A142" s="148" t="s">
        <v>212</v>
      </c>
      <c r="B142" s="179"/>
      <c r="C142" s="150">
        <v>4</v>
      </c>
      <c r="D142" s="151">
        <v>2.83</v>
      </c>
      <c r="E142" s="152">
        <f>D142*$L$6</f>
        <v>6084500</v>
      </c>
      <c r="F142" s="152">
        <f t="shared" si="38"/>
        <v>0</v>
      </c>
      <c r="G142" s="152">
        <f t="shared" si="38"/>
        <v>0</v>
      </c>
      <c r="H142" s="152">
        <f t="shared" si="38"/>
        <v>0</v>
      </c>
      <c r="I142" s="152">
        <f t="shared" si="38"/>
        <v>0</v>
      </c>
      <c r="J142" s="152">
        <f>E142*J$9</f>
        <v>0</v>
      </c>
      <c r="K142" s="152">
        <f>E142*K$9</f>
        <v>0</v>
      </c>
      <c r="L142" s="152">
        <f>E142*L$9</f>
        <v>0</v>
      </c>
      <c r="M142" s="152">
        <f>E142*M$9</f>
        <v>0</v>
      </c>
      <c r="N142" s="153">
        <f aca="true" t="shared" si="40" ref="N142:N217">ROUND(O142/26,0)</f>
        <v>234019</v>
      </c>
      <c r="O142" s="154">
        <f>E142+SUM(F142:M142)</f>
        <v>6084500</v>
      </c>
      <c r="P142" s="211" t="str">
        <f t="shared" si="39"/>
        <v>x4/4L14</v>
      </c>
    </row>
    <row r="143" spans="1:16" s="140" customFormat="1" ht="16.5">
      <c r="A143" s="132" t="s">
        <v>213</v>
      </c>
      <c r="B143" s="133" t="s">
        <v>70</v>
      </c>
      <c r="C143" s="134"/>
      <c r="D143" s="135"/>
      <c r="E143" s="136"/>
      <c r="F143" s="136"/>
      <c r="G143" s="137"/>
      <c r="H143" s="137"/>
      <c r="I143" s="137"/>
      <c r="J143" s="136"/>
      <c r="K143" s="136"/>
      <c r="L143" s="136"/>
      <c r="M143" s="136"/>
      <c r="N143" s="138">
        <f t="shared" si="40"/>
        <v>0</v>
      </c>
      <c r="O143" s="139"/>
      <c r="P143" s="211" t="str">
        <f t="shared" si="39"/>
        <v>L15</v>
      </c>
    </row>
    <row r="144" spans="1:16" s="140" customFormat="1" ht="16.5">
      <c r="A144" s="141" t="s">
        <v>214</v>
      </c>
      <c r="B144" s="178"/>
      <c r="C144" s="143">
        <v>1</v>
      </c>
      <c r="D144" s="144">
        <v>2.12</v>
      </c>
      <c r="E144" s="145">
        <f>D144*$L$6</f>
        <v>4558000</v>
      </c>
      <c r="F144" s="145">
        <f aca="true" t="shared" si="41" ref="F144:I147">$L$5*F$9</f>
        <v>0</v>
      </c>
      <c r="G144" s="145">
        <f t="shared" si="41"/>
        <v>0</v>
      </c>
      <c r="H144" s="145">
        <f t="shared" si="41"/>
        <v>0</v>
      </c>
      <c r="I144" s="145">
        <f t="shared" si="41"/>
        <v>0</v>
      </c>
      <c r="J144" s="145">
        <f>E144*J$9</f>
        <v>0</v>
      </c>
      <c r="K144" s="145">
        <f>E144*K$9</f>
        <v>0</v>
      </c>
      <c r="L144" s="145">
        <f>E144*L$9</f>
        <v>0</v>
      </c>
      <c r="M144" s="145">
        <f>E144*M$9</f>
        <v>0</v>
      </c>
      <c r="N144" s="146">
        <f t="shared" si="40"/>
        <v>175308</v>
      </c>
      <c r="O144" s="147">
        <f>E144+SUM(F144:M144)</f>
        <v>4558000</v>
      </c>
      <c r="P144" s="211" t="str">
        <f t="shared" si="39"/>
        <v>x1/4L15</v>
      </c>
    </row>
    <row r="145" spans="1:16" s="140" customFormat="1" ht="16.5">
      <c r="A145" s="155" t="s">
        <v>215</v>
      </c>
      <c r="B145" s="163"/>
      <c r="C145" s="157">
        <v>2</v>
      </c>
      <c r="D145" s="158">
        <v>2.39</v>
      </c>
      <c r="E145" s="159">
        <f>D145*$L$6</f>
        <v>5138500</v>
      </c>
      <c r="F145" s="159">
        <f t="shared" si="41"/>
        <v>0</v>
      </c>
      <c r="G145" s="159">
        <f t="shared" si="41"/>
        <v>0</v>
      </c>
      <c r="H145" s="159">
        <f t="shared" si="41"/>
        <v>0</v>
      </c>
      <c r="I145" s="159">
        <f t="shared" si="41"/>
        <v>0</v>
      </c>
      <c r="J145" s="159">
        <f>E145*J$9</f>
        <v>0</v>
      </c>
      <c r="K145" s="159">
        <f>E145*K$9</f>
        <v>0</v>
      </c>
      <c r="L145" s="159">
        <f>E145*L$9</f>
        <v>0</v>
      </c>
      <c r="M145" s="159">
        <f>E145*M$9</f>
        <v>0</v>
      </c>
      <c r="N145" s="160">
        <f t="shared" si="40"/>
        <v>197635</v>
      </c>
      <c r="O145" s="161">
        <f>E145+SUM(F145:M145)</f>
        <v>5138500</v>
      </c>
      <c r="P145" s="211" t="str">
        <f t="shared" si="39"/>
        <v>x2/4L15</v>
      </c>
    </row>
    <row r="146" spans="1:16" s="140" customFormat="1" ht="16.5">
      <c r="A146" s="155" t="s">
        <v>216</v>
      </c>
      <c r="B146" s="163"/>
      <c r="C146" s="157">
        <v>3</v>
      </c>
      <c r="D146" s="158">
        <v>2.76</v>
      </c>
      <c r="E146" s="159">
        <f>D146*$L$6</f>
        <v>5934000</v>
      </c>
      <c r="F146" s="159">
        <f t="shared" si="41"/>
        <v>0</v>
      </c>
      <c r="G146" s="159">
        <f t="shared" si="41"/>
        <v>0</v>
      </c>
      <c r="H146" s="159">
        <f t="shared" si="41"/>
        <v>0</v>
      </c>
      <c r="I146" s="159">
        <f t="shared" si="41"/>
        <v>0</v>
      </c>
      <c r="J146" s="159">
        <f>E146*J$9</f>
        <v>0</v>
      </c>
      <c r="K146" s="159">
        <f>E146*K$9</f>
        <v>0</v>
      </c>
      <c r="L146" s="159">
        <f>E146*L$9</f>
        <v>0</v>
      </c>
      <c r="M146" s="159">
        <f>E146*M$9</f>
        <v>0</v>
      </c>
      <c r="N146" s="160">
        <f t="shared" si="40"/>
        <v>228231</v>
      </c>
      <c r="O146" s="161">
        <f>E146+SUM(F146:M146)</f>
        <v>5934000</v>
      </c>
      <c r="P146" s="211" t="str">
        <f t="shared" si="39"/>
        <v>x3/4L15</v>
      </c>
    </row>
    <row r="147" spans="1:16" s="140" customFormat="1" ht="16.5">
      <c r="A147" s="148" t="s">
        <v>217</v>
      </c>
      <c r="B147" s="179"/>
      <c r="C147" s="150">
        <v>4</v>
      </c>
      <c r="D147" s="151">
        <v>3.11</v>
      </c>
      <c r="E147" s="152">
        <f>D147*$L$6</f>
        <v>6686500</v>
      </c>
      <c r="F147" s="152">
        <f t="shared" si="41"/>
        <v>0</v>
      </c>
      <c r="G147" s="152">
        <f t="shared" si="41"/>
        <v>0</v>
      </c>
      <c r="H147" s="152">
        <f t="shared" si="41"/>
        <v>0</v>
      </c>
      <c r="I147" s="152">
        <f t="shared" si="41"/>
        <v>0</v>
      </c>
      <c r="J147" s="152">
        <f>E147*J$9</f>
        <v>0</v>
      </c>
      <c r="K147" s="152">
        <f>E147*K$9</f>
        <v>0</v>
      </c>
      <c r="L147" s="152">
        <f>E147*L$9</f>
        <v>0</v>
      </c>
      <c r="M147" s="152">
        <f>E147*M$9</f>
        <v>0</v>
      </c>
      <c r="N147" s="153">
        <f t="shared" si="40"/>
        <v>257173</v>
      </c>
      <c r="O147" s="154">
        <f>E147+SUM(F147:M147)</f>
        <v>6686500</v>
      </c>
      <c r="P147" s="211" t="str">
        <f t="shared" si="39"/>
        <v>x4/4L15</v>
      </c>
    </row>
    <row r="148" spans="1:16" s="140" customFormat="1" ht="16.5">
      <c r="A148" s="132" t="s">
        <v>218</v>
      </c>
      <c r="B148" s="133" t="s">
        <v>20</v>
      </c>
      <c r="C148" s="134"/>
      <c r="D148" s="135"/>
      <c r="E148" s="136"/>
      <c r="F148" s="136"/>
      <c r="G148" s="137"/>
      <c r="H148" s="137"/>
      <c r="I148" s="137"/>
      <c r="J148" s="136"/>
      <c r="K148" s="136"/>
      <c r="L148" s="136"/>
      <c r="M148" s="136"/>
      <c r="N148" s="138">
        <f t="shared" si="40"/>
        <v>0</v>
      </c>
      <c r="O148" s="139"/>
      <c r="P148" s="211" t="str">
        <f t="shared" si="39"/>
        <v>L16</v>
      </c>
    </row>
    <row r="149" spans="1:16" s="140" customFormat="1" ht="16.5">
      <c r="A149" s="141" t="s">
        <v>219</v>
      </c>
      <c r="B149" s="178"/>
      <c r="C149" s="143">
        <v>1</v>
      </c>
      <c r="D149" s="144">
        <v>2.05</v>
      </c>
      <c r="E149" s="145">
        <f>D149*$L$6</f>
        <v>4407500</v>
      </c>
      <c r="F149" s="145">
        <f aca="true" t="shared" si="42" ref="F149:I152">$L$5*F$9</f>
        <v>0</v>
      </c>
      <c r="G149" s="145">
        <f t="shared" si="42"/>
        <v>0</v>
      </c>
      <c r="H149" s="145">
        <f t="shared" si="42"/>
        <v>0</v>
      </c>
      <c r="I149" s="145">
        <f t="shared" si="42"/>
        <v>0</v>
      </c>
      <c r="J149" s="145">
        <f>E149*J$9</f>
        <v>0</v>
      </c>
      <c r="K149" s="145">
        <f>E149*K$9</f>
        <v>0</v>
      </c>
      <c r="L149" s="145">
        <f>E149*L$9</f>
        <v>0</v>
      </c>
      <c r="M149" s="145">
        <f>E149*M$9</f>
        <v>0</v>
      </c>
      <c r="N149" s="146">
        <f t="shared" si="40"/>
        <v>169519</v>
      </c>
      <c r="O149" s="147">
        <f>E149+SUM(F149:M149)</f>
        <v>4407500</v>
      </c>
      <c r="P149" s="211" t="str">
        <f t="shared" si="39"/>
        <v>x1/4L16</v>
      </c>
    </row>
    <row r="150" spans="1:16" s="140" customFormat="1" ht="16.5">
      <c r="A150" s="155" t="s">
        <v>220</v>
      </c>
      <c r="B150" s="163"/>
      <c r="C150" s="157">
        <v>2</v>
      </c>
      <c r="D150" s="158">
        <v>2.35</v>
      </c>
      <c r="E150" s="159">
        <f>D150*$L$6</f>
        <v>5052500</v>
      </c>
      <c r="F150" s="159">
        <f t="shared" si="42"/>
        <v>0</v>
      </c>
      <c r="G150" s="159">
        <f t="shared" si="42"/>
        <v>0</v>
      </c>
      <c r="H150" s="159">
        <f t="shared" si="42"/>
        <v>0</v>
      </c>
      <c r="I150" s="159">
        <f t="shared" si="42"/>
        <v>0</v>
      </c>
      <c r="J150" s="159">
        <f>E150*J$9</f>
        <v>0</v>
      </c>
      <c r="K150" s="159">
        <f>E150*K$9</f>
        <v>0</v>
      </c>
      <c r="L150" s="159">
        <f>E150*L$9</f>
        <v>0</v>
      </c>
      <c r="M150" s="159">
        <f>E150*M$9</f>
        <v>0</v>
      </c>
      <c r="N150" s="160">
        <f t="shared" si="40"/>
        <v>194327</v>
      </c>
      <c r="O150" s="161">
        <f>E150+SUM(F150:M150)</f>
        <v>5052500</v>
      </c>
      <c r="P150" s="211" t="str">
        <f t="shared" si="39"/>
        <v>x2/4L16</v>
      </c>
    </row>
    <row r="151" spans="1:16" s="140" customFormat="1" ht="16.5">
      <c r="A151" s="155" t="s">
        <v>221</v>
      </c>
      <c r="B151" s="163"/>
      <c r="C151" s="157">
        <v>3</v>
      </c>
      <c r="D151" s="158">
        <v>2.66</v>
      </c>
      <c r="E151" s="159">
        <f>D151*$L$6</f>
        <v>5719000</v>
      </c>
      <c r="F151" s="159">
        <f t="shared" si="42"/>
        <v>0</v>
      </c>
      <c r="G151" s="159">
        <f t="shared" si="42"/>
        <v>0</v>
      </c>
      <c r="H151" s="159">
        <f t="shared" si="42"/>
        <v>0</v>
      </c>
      <c r="I151" s="159">
        <f t="shared" si="42"/>
        <v>0</v>
      </c>
      <c r="J151" s="159">
        <f>E151*J$9</f>
        <v>0</v>
      </c>
      <c r="K151" s="159">
        <f>E151*K$9</f>
        <v>0</v>
      </c>
      <c r="L151" s="159">
        <f>E151*L$9</f>
        <v>0</v>
      </c>
      <c r="M151" s="159">
        <f>E151*M$9</f>
        <v>0</v>
      </c>
      <c r="N151" s="160">
        <f t="shared" si="40"/>
        <v>219962</v>
      </c>
      <c r="O151" s="161">
        <f>E151+SUM(F151:M151)</f>
        <v>5719000</v>
      </c>
      <c r="P151" s="211" t="str">
        <f t="shared" si="39"/>
        <v>x3/4L16</v>
      </c>
    </row>
    <row r="152" spans="1:16" s="140" customFormat="1" ht="16.5">
      <c r="A152" s="148" t="s">
        <v>222</v>
      </c>
      <c r="B152" s="179"/>
      <c r="C152" s="150">
        <v>4</v>
      </c>
      <c r="D152" s="151">
        <v>2.99</v>
      </c>
      <c r="E152" s="152">
        <f>D152*$L$6</f>
        <v>6428500</v>
      </c>
      <c r="F152" s="152">
        <f t="shared" si="42"/>
        <v>0</v>
      </c>
      <c r="G152" s="152">
        <f t="shared" si="42"/>
        <v>0</v>
      </c>
      <c r="H152" s="152">
        <f t="shared" si="42"/>
        <v>0</v>
      </c>
      <c r="I152" s="152">
        <f t="shared" si="42"/>
        <v>0</v>
      </c>
      <c r="J152" s="152">
        <f>E152*J$9</f>
        <v>0</v>
      </c>
      <c r="K152" s="152">
        <f>E152*K$9</f>
        <v>0</v>
      </c>
      <c r="L152" s="152">
        <f>E152*L$9</f>
        <v>0</v>
      </c>
      <c r="M152" s="152">
        <f>E152*M$9</f>
        <v>0</v>
      </c>
      <c r="N152" s="153">
        <f t="shared" si="40"/>
        <v>247250</v>
      </c>
      <c r="O152" s="154">
        <f>E152+SUM(F152:M152)</f>
        <v>6428500</v>
      </c>
      <c r="P152" s="211" t="str">
        <f t="shared" si="39"/>
        <v>x4/4L16</v>
      </c>
    </row>
    <row r="153" spans="1:16" s="140" customFormat="1" ht="16.5">
      <c r="A153" s="132" t="s">
        <v>223</v>
      </c>
      <c r="B153" s="133" t="s">
        <v>57</v>
      </c>
      <c r="C153" s="134"/>
      <c r="D153" s="135"/>
      <c r="E153" s="136"/>
      <c r="F153" s="136"/>
      <c r="G153" s="137"/>
      <c r="H153" s="137"/>
      <c r="I153" s="137"/>
      <c r="J153" s="136"/>
      <c r="K153" s="136"/>
      <c r="L153" s="136"/>
      <c r="M153" s="136"/>
      <c r="N153" s="138">
        <f t="shared" si="40"/>
        <v>0</v>
      </c>
      <c r="O153" s="139"/>
      <c r="P153" s="211" t="str">
        <f t="shared" si="39"/>
        <v>L17</v>
      </c>
    </row>
    <row r="154" spans="1:16" s="140" customFormat="1" ht="16.5">
      <c r="A154" s="141" t="s">
        <v>224</v>
      </c>
      <c r="B154" s="178"/>
      <c r="C154" s="143">
        <v>1</v>
      </c>
      <c r="D154" s="144">
        <v>2.25</v>
      </c>
      <c r="E154" s="145">
        <f>D154*$L$6</f>
        <v>4837500</v>
      </c>
      <c r="F154" s="145">
        <f aca="true" t="shared" si="43" ref="F154:I157">$L$5*F$9</f>
        <v>0</v>
      </c>
      <c r="G154" s="145">
        <f t="shared" si="43"/>
        <v>0</v>
      </c>
      <c r="H154" s="145">
        <f t="shared" si="43"/>
        <v>0</v>
      </c>
      <c r="I154" s="145">
        <f t="shared" si="43"/>
        <v>0</v>
      </c>
      <c r="J154" s="145">
        <f>E154*J$9</f>
        <v>0</v>
      </c>
      <c r="K154" s="145">
        <f>E154*K$9</f>
        <v>0</v>
      </c>
      <c r="L154" s="145">
        <f>E154*L$9</f>
        <v>0</v>
      </c>
      <c r="M154" s="145">
        <f>E154*M$9</f>
        <v>0</v>
      </c>
      <c r="N154" s="146">
        <f t="shared" si="40"/>
        <v>186058</v>
      </c>
      <c r="O154" s="147">
        <f>E154+SUM(F154:M154)</f>
        <v>4837500</v>
      </c>
      <c r="P154" s="211" t="str">
        <f t="shared" si="39"/>
        <v>x1/4L17</v>
      </c>
    </row>
    <row r="155" spans="1:16" s="140" customFormat="1" ht="16.5">
      <c r="A155" s="155" t="s">
        <v>225</v>
      </c>
      <c r="B155" s="163"/>
      <c r="C155" s="157">
        <v>2</v>
      </c>
      <c r="D155" s="158">
        <v>2.58</v>
      </c>
      <c r="E155" s="159">
        <f>D155*$L$6</f>
        <v>5547000</v>
      </c>
      <c r="F155" s="159">
        <f t="shared" si="43"/>
        <v>0</v>
      </c>
      <c r="G155" s="159">
        <f t="shared" si="43"/>
        <v>0</v>
      </c>
      <c r="H155" s="159">
        <f t="shared" si="43"/>
        <v>0</v>
      </c>
      <c r="I155" s="159">
        <f t="shared" si="43"/>
        <v>0</v>
      </c>
      <c r="J155" s="159">
        <f>E155*J$9</f>
        <v>0</v>
      </c>
      <c r="K155" s="159">
        <f>E155*K$9</f>
        <v>0</v>
      </c>
      <c r="L155" s="159">
        <f>E155*L$9</f>
        <v>0</v>
      </c>
      <c r="M155" s="159">
        <f>E155*M$9</f>
        <v>0</v>
      </c>
      <c r="N155" s="160">
        <f t="shared" si="40"/>
        <v>213346</v>
      </c>
      <c r="O155" s="161">
        <f>E155+SUM(F155:M155)</f>
        <v>5547000</v>
      </c>
      <c r="P155" s="211" t="str">
        <f t="shared" si="39"/>
        <v>x2/4L17</v>
      </c>
    </row>
    <row r="156" spans="1:16" s="140" customFormat="1" ht="16.5">
      <c r="A156" s="155" t="s">
        <v>226</v>
      </c>
      <c r="B156" s="163"/>
      <c r="C156" s="157">
        <v>3</v>
      </c>
      <c r="D156" s="158">
        <v>2.92</v>
      </c>
      <c r="E156" s="159">
        <f>D156*$L$6</f>
        <v>6278000</v>
      </c>
      <c r="F156" s="159">
        <f t="shared" si="43"/>
        <v>0</v>
      </c>
      <c r="G156" s="159">
        <f t="shared" si="43"/>
        <v>0</v>
      </c>
      <c r="H156" s="159">
        <f t="shared" si="43"/>
        <v>0</v>
      </c>
      <c r="I156" s="159">
        <f t="shared" si="43"/>
        <v>0</v>
      </c>
      <c r="J156" s="159">
        <f>E156*J$9</f>
        <v>0</v>
      </c>
      <c r="K156" s="159">
        <f>E156*K$9</f>
        <v>0</v>
      </c>
      <c r="L156" s="159">
        <f>E156*L$9</f>
        <v>0</v>
      </c>
      <c r="M156" s="159">
        <f>E156*M$9</f>
        <v>0</v>
      </c>
      <c r="N156" s="160">
        <f t="shared" si="40"/>
        <v>241462</v>
      </c>
      <c r="O156" s="161">
        <f>E156+SUM(F156:M156)</f>
        <v>6278000</v>
      </c>
      <c r="P156" s="211" t="str">
        <f t="shared" si="39"/>
        <v>x3/4L17</v>
      </c>
    </row>
    <row r="157" spans="1:16" s="140" customFormat="1" ht="16.5">
      <c r="A157" s="148" t="s">
        <v>227</v>
      </c>
      <c r="B157" s="179"/>
      <c r="C157" s="150">
        <v>4</v>
      </c>
      <c r="D157" s="151">
        <v>3.28</v>
      </c>
      <c r="E157" s="152">
        <f>D157*$L$6</f>
        <v>7052000</v>
      </c>
      <c r="F157" s="152">
        <f t="shared" si="43"/>
        <v>0</v>
      </c>
      <c r="G157" s="152">
        <f t="shared" si="43"/>
        <v>0</v>
      </c>
      <c r="H157" s="152">
        <f t="shared" si="43"/>
        <v>0</v>
      </c>
      <c r="I157" s="152">
        <f t="shared" si="43"/>
        <v>0</v>
      </c>
      <c r="J157" s="152">
        <f>E157*J$9</f>
        <v>0</v>
      </c>
      <c r="K157" s="152">
        <f>E157*K$9</f>
        <v>0</v>
      </c>
      <c r="L157" s="152">
        <f>E157*L$9</f>
        <v>0</v>
      </c>
      <c r="M157" s="152">
        <f>E157*M$9</f>
        <v>0</v>
      </c>
      <c r="N157" s="153">
        <f t="shared" si="40"/>
        <v>271231</v>
      </c>
      <c r="O157" s="154">
        <f>E157+SUM(F157:M157)</f>
        <v>7052000</v>
      </c>
      <c r="P157" s="211" t="str">
        <f t="shared" si="39"/>
        <v>x4/4L17</v>
      </c>
    </row>
    <row r="158" spans="1:16" s="140" customFormat="1" ht="16.5">
      <c r="A158" s="132" t="s">
        <v>228</v>
      </c>
      <c r="B158" s="133" t="s">
        <v>19</v>
      </c>
      <c r="C158" s="134"/>
      <c r="D158" s="135"/>
      <c r="E158" s="136"/>
      <c r="F158" s="136"/>
      <c r="G158" s="137"/>
      <c r="H158" s="137"/>
      <c r="I158" s="137"/>
      <c r="J158" s="136"/>
      <c r="K158" s="136"/>
      <c r="L158" s="136"/>
      <c r="M158" s="136"/>
      <c r="N158" s="138">
        <f t="shared" si="40"/>
        <v>0</v>
      </c>
      <c r="O158" s="139"/>
      <c r="P158" s="211" t="str">
        <f t="shared" si="39"/>
        <v>L18</v>
      </c>
    </row>
    <row r="159" spans="1:16" s="140" customFormat="1" ht="16.5">
      <c r="A159" s="141" t="s">
        <v>229</v>
      </c>
      <c r="B159" s="178"/>
      <c r="C159" s="143">
        <v>1</v>
      </c>
      <c r="D159" s="144">
        <v>1.55</v>
      </c>
      <c r="E159" s="145">
        <f>D159*$L$6</f>
        <v>3332500</v>
      </c>
      <c r="F159" s="145">
        <f aca="true" t="shared" si="44" ref="F159:I162">$L$5*F$9</f>
        <v>0</v>
      </c>
      <c r="G159" s="145">
        <f t="shared" si="44"/>
        <v>0</v>
      </c>
      <c r="H159" s="145">
        <f t="shared" si="44"/>
        <v>0</v>
      </c>
      <c r="I159" s="145">
        <f t="shared" si="44"/>
        <v>0</v>
      </c>
      <c r="J159" s="145">
        <f>E159*J$9</f>
        <v>0</v>
      </c>
      <c r="K159" s="145">
        <f>E159*K$9</f>
        <v>0</v>
      </c>
      <c r="L159" s="145">
        <f>E159*L$9</f>
        <v>0</v>
      </c>
      <c r="M159" s="145">
        <f>E159*M$9</f>
        <v>0</v>
      </c>
      <c r="N159" s="146">
        <f t="shared" si="40"/>
        <v>128173</v>
      </c>
      <c r="O159" s="147">
        <f>E159+SUM(F159:M159)</f>
        <v>3332500</v>
      </c>
      <c r="P159" s="211" t="str">
        <f t="shared" si="39"/>
        <v>x1/4L18</v>
      </c>
    </row>
    <row r="160" spans="1:16" s="140" customFormat="1" ht="16.5">
      <c r="A160" s="155" t="s">
        <v>230</v>
      </c>
      <c r="B160" s="163"/>
      <c r="C160" s="157">
        <v>2</v>
      </c>
      <c r="D160" s="158">
        <v>1.75</v>
      </c>
      <c r="E160" s="159">
        <f>D160*$L$6</f>
        <v>3762500</v>
      </c>
      <c r="F160" s="159">
        <f t="shared" si="44"/>
        <v>0</v>
      </c>
      <c r="G160" s="159">
        <f t="shared" si="44"/>
        <v>0</v>
      </c>
      <c r="H160" s="159">
        <f t="shared" si="44"/>
        <v>0</v>
      </c>
      <c r="I160" s="159">
        <f t="shared" si="44"/>
        <v>0</v>
      </c>
      <c r="J160" s="159">
        <f>E160*J$9</f>
        <v>0</v>
      </c>
      <c r="K160" s="159">
        <f>E160*K$9</f>
        <v>0</v>
      </c>
      <c r="L160" s="159">
        <f>E160*L$9</f>
        <v>0</v>
      </c>
      <c r="M160" s="159">
        <f>E160*M$9</f>
        <v>0</v>
      </c>
      <c r="N160" s="160">
        <f t="shared" si="40"/>
        <v>144712</v>
      </c>
      <c r="O160" s="161">
        <f>E160+SUM(F160:M160)</f>
        <v>3762500</v>
      </c>
      <c r="P160" s="211" t="str">
        <f t="shared" si="39"/>
        <v>x2/4L18</v>
      </c>
    </row>
    <row r="161" spans="1:16" s="140" customFormat="1" ht="16.5">
      <c r="A161" s="155" t="s">
        <v>231</v>
      </c>
      <c r="B161" s="163"/>
      <c r="C161" s="157">
        <v>3</v>
      </c>
      <c r="D161" s="158">
        <v>2.05</v>
      </c>
      <c r="E161" s="159">
        <f>D161*$L$6</f>
        <v>4407500</v>
      </c>
      <c r="F161" s="159">
        <f t="shared" si="44"/>
        <v>0</v>
      </c>
      <c r="G161" s="159">
        <f t="shared" si="44"/>
        <v>0</v>
      </c>
      <c r="H161" s="159">
        <f t="shared" si="44"/>
        <v>0</v>
      </c>
      <c r="I161" s="159">
        <f t="shared" si="44"/>
        <v>0</v>
      </c>
      <c r="J161" s="159">
        <f>E161*J$9</f>
        <v>0</v>
      </c>
      <c r="K161" s="159">
        <f>E161*K$9</f>
        <v>0</v>
      </c>
      <c r="L161" s="159">
        <f>E161*L$9</f>
        <v>0</v>
      </c>
      <c r="M161" s="159">
        <f>E161*M$9</f>
        <v>0</v>
      </c>
      <c r="N161" s="160">
        <f t="shared" si="40"/>
        <v>169519</v>
      </c>
      <c r="O161" s="161">
        <f>E161+SUM(F161:M161)</f>
        <v>4407500</v>
      </c>
      <c r="P161" s="211" t="str">
        <f t="shared" si="39"/>
        <v>x3/4L18</v>
      </c>
    </row>
    <row r="162" spans="1:16" s="140" customFormat="1" ht="16.5">
      <c r="A162" s="148" t="s">
        <v>232</v>
      </c>
      <c r="B162" s="179"/>
      <c r="C162" s="150">
        <v>4</v>
      </c>
      <c r="D162" s="151">
        <v>2.35</v>
      </c>
      <c r="E162" s="152">
        <f>D162*$L$6</f>
        <v>5052500</v>
      </c>
      <c r="F162" s="152">
        <f t="shared" si="44"/>
        <v>0</v>
      </c>
      <c r="G162" s="152">
        <f t="shared" si="44"/>
        <v>0</v>
      </c>
      <c r="H162" s="152">
        <f t="shared" si="44"/>
        <v>0</v>
      </c>
      <c r="I162" s="152">
        <f t="shared" si="44"/>
        <v>0</v>
      </c>
      <c r="J162" s="152">
        <f>E162*J$9</f>
        <v>0</v>
      </c>
      <c r="K162" s="152">
        <f>E162*K$9</f>
        <v>0</v>
      </c>
      <c r="L162" s="152">
        <f>E162*L$9</f>
        <v>0</v>
      </c>
      <c r="M162" s="152">
        <f>E162*M$9</f>
        <v>0</v>
      </c>
      <c r="N162" s="153">
        <f t="shared" si="40"/>
        <v>194327</v>
      </c>
      <c r="O162" s="154">
        <f>E162+SUM(F162:M162)</f>
        <v>5052500</v>
      </c>
      <c r="P162" s="211" t="str">
        <f t="shared" si="39"/>
        <v>x4/4L18</v>
      </c>
    </row>
    <row r="163" spans="1:16" ht="16.5">
      <c r="A163" s="117"/>
      <c r="B163" s="80" t="s">
        <v>2</v>
      </c>
      <c r="C163" s="81"/>
      <c r="D163" s="82"/>
      <c r="E163" s="83"/>
      <c r="F163" s="83"/>
      <c r="G163" s="84"/>
      <c r="H163" s="84"/>
      <c r="I163" s="84"/>
      <c r="J163" s="83"/>
      <c r="K163" s="83"/>
      <c r="L163" s="83"/>
      <c r="M163" s="83"/>
      <c r="N163" s="85">
        <f t="shared" si="40"/>
        <v>0</v>
      </c>
      <c r="O163" s="104"/>
      <c r="P163" s="211">
        <f t="shared" si="39"/>
        <v>0</v>
      </c>
    </row>
    <row r="164" spans="1:16" s="173" customFormat="1" ht="16.5">
      <c r="A164" s="112" t="s">
        <v>233</v>
      </c>
      <c r="B164" s="86" t="s">
        <v>76</v>
      </c>
      <c r="C164" s="180"/>
      <c r="D164" s="88"/>
      <c r="E164" s="172" t="s">
        <v>457</v>
      </c>
      <c r="F164" s="89"/>
      <c r="G164" s="90"/>
      <c r="H164" s="90"/>
      <c r="I164" s="90"/>
      <c r="J164" s="89"/>
      <c r="K164" s="89"/>
      <c r="L164" s="89"/>
      <c r="M164" s="89"/>
      <c r="N164" s="91">
        <f t="shared" si="40"/>
        <v>0</v>
      </c>
      <c r="O164" s="105"/>
      <c r="P164" s="211" t="str">
        <f t="shared" si="39"/>
        <v>L19</v>
      </c>
    </row>
    <row r="165" spans="1:16" ht="16.5">
      <c r="A165" s="113" t="s">
        <v>234</v>
      </c>
      <c r="B165" s="78"/>
      <c r="C165" s="58">
        <v>1</v>
      </c>
      <c r="D165" s="6">
        <v>3.73</v>
      </c>
      <c r="E165" s="10">
        <f>D165*$L$6</f>
        <v>8019500</v>
      </c>
      <c r="F165" s="10">
        <f aca="true" t="shared" si="45" ref="F165:I166">$L$5*F$9</f>
        <v>0</v>
      </c>
      <c r="G165" s="10">
        <f t="shared" si="45"/>
        <v>0</v>
      </c>
      <c r="H165" s="10">
        <f t="shared" si="45"/>
        <v>0</v>
      </c>
      <c r="I165" s="10">
        <f t="shared" si="45"/>
        <v>0</v>
      </c>
      <c r="J165" s="10">
        <f aca="true" t="shared" si="46" ref="J165:J175">E165*J$9</f>
        <v>0</v>
      </c>
      <c r="K165" s="10">
        <f aca="true" t="shared" si="47" ref="K165:K175">E165*K$9</f>
        <v>0</v>
      </c>
      <c r="L165" s="10">
        <f aca="true" t="shared" si="48" ref="L165:L175">E165*L$9</f>
        <v>0</v>
      </c>
      <c r="M165" s="10">
        <f aca="true" t="shared" si="49" ref="M165:M175">E165*M$9</f>
        <v>0</v>
      </c>
      <c r="N165" s="59">
        <f t="shared" si="40"/>
        <v>308442</v>
      </c>
      <c r="O165" s="99">
        <f aca="true" t="shared" si="50" ref="O165:O175">E165+SUM(F165:M165)</f>
        <v>8019500</v>
      </c>
      <c r="P165" s="211" t="str">
        <f t="shared" si="39"/>
        <v>x1/2L19</v>
      </c>
    </row>
    <row r="166" spans="1:16" ht="16.5">
      <c r="A166" s="115" t="s">
        <v>235</v>
      </c>
      <c r="B166" s="79"/>
      <c r="C166" s="55">
        <v>2</v>
      </c>
      <c r="D166" s="56">
        <v>3.91</v>
      </c>
      <c r="E166" s="7">
        <f>D166*$L$6</f>
        <v>8406500</v>
      </c>
      <c r="F166" s="7">
        <f t="shared" si="45"/>
        <v>0</v>
      </c>
      <c r="G166" s="7">
        <f t="shared" si="45"/>
        <v>0</v>
      </c>
      <c r="H166" s="7">
        <f t="shared" si="45"/>
        <v>0</v>
      </c>
      <c r="I166" s="7">
        <f t="shared" si="45"/>
        <v>0</v>
      </c>
      <c r="J166" s="7">
        <f t="shared" si="46"/>
        <v>0</v>
      </c>
      <c r="K166" s="7">
        <f t="shared" si="47"/>
        <v>0</v>
      </c>
      <c r="L166" s="7">
        <f t="shared" si="48"/>
        <v>0</v>
      </c>
      <c r="M166" s="7">
        <f t="shared" si="49"/>
        <v>0</v>
      </c>
      <c r="N166" s="57">
        <f t="shared" si="40"/>
        <v>323327</v>
      </c>
      <c r="O166" s="101">
        <f t="shared" si="50"/>
        <v>8406500</v>
      </c>
      <c r="P166" s="211" t="str">
        <f t="shared" si="39"/>
        <v>x2/2L19</v>
      </c>
    </row>
    <row r="167" spans="1:16" s="173" customFormat="1" ht="16.5">
      <c r="A167" s="116" t="s">
        <v>236</v>
      </c>
      <c r="B167" s="75" t="s">
        <v>77</v>
      </c>
      <c r="C167" s="97"/>
      <c r="D167" s="76"/>
      <c r="E167" s="172" t="s">
        <v>458</v>
      </c>
      <c r="F167" s="77"/>
      <c r="G167" s="73"/>
      <c r="H167" s="73"/>
      <c r="I167" s="73"/>
      <c r="J167" s="77"/>
      <c r="K167" s="77"/>
      <c r="L167" s="77"/>
      <c r="M167" s="77"/>
      <c r="N167" s="74">
        <f t="shared" si="40"/>
        <v>0</v>
      </c>
      <c r="O167" s="103"/>
      <c r="P167" s="211" t="str">
        <f t="shared" si="39"/>
        <v>L20</v>
      </c>
    </row>
    <row r="168" spans="1:16" ht="16.5">
      <c r="A168" s="113" t="s">
        <v>237</v>
      </c>
      <c r="B168" s="78"/>
      <c r="C168" s="58">
        <v>1</v>
      </c>
      <c r="D168" s="6">
        <v>4.14</v>
      </c>
      <c r="E168" s="10">
        <f>D168*$L$6</f>
        <v>8901000</v>
      </c>
      <c r="F168" s="10">
        <f aca="true" t="shared" si="51" ref="F168:I169">$L$5*F$9</f>
        <v>0</v>
      </c>
      <c r="G168" s="10">
        <f t="shared" si="51"/>
        <v>0</v>
      </c>
      <c r="H168" s="10">
        <f t="shared" si="51"/>
        <v>0</v>
      </c>
      <c r="I168" s="10">
        <f t="shared" si="51"/>
        <v>0</v>
      </c>
      <c r="J168" s="10">
        <f t="shared" si="46"/>
        <v>0</v>
      </c>
      <c r="K168" s="10">
        <f t="shared" si="47"/>
        <v>0</v>
      </c>
      <c r="L168" s="10">
        <f t="shared" si="48"/>
        <v>0</v>
      </c>
      <c r="M168" s="10">
        <f t="shared" si="49"/>
        <v>0</v>
      </c>
      <c r="N168" s="59">
        <f t="shared" si="40"/>
        <v>342346</v>
      </c>
      <c r="O168" s="99">
        <f t="shared" si="50"/>
        <v>8901000</v>
      </c>
      <c r="P168" s="211" t="str">
        <f t="shared" si="39"/>
        <v>x1/2L20</v>
      </c>
    </row>
    <row r="169" spans="1:16" ht="16.5">
      <c r="A169" s="115" t="s">
        <v>238</v>
      </c>
      <c r="B169" s="79"/>
      <c r="C169" s="55">
        <v>2</v>
      </c>
      <c r="D169" s="56">
        <v>4.36</v>
      </c>
      <c r="E169" s="7">
        <f>D169*$L$6</f>
        <v>9374000</v>
      </c>
      <c r="F169" s="7">
        <f t="shared" si="51"/>
        <v>0</v>
      </c>
      <c r="G169" s="7">
        <f t="shared" si="51"/>
        <v>0</v>
      </c>
      <c r="H169" s="7">
        <f t="shared" si="51"/>
        <v>0</v>
      </c>
      <c r="I169" s="7">
        <f t="shared" si="51"/>
        <v>0</v>
      </c>
      <c r="J169" s="7">
        <f t="shared" si="46"/>
        <v>0</v>
      </c>
      <c r="K169" s="7">
        <f t="shared" si="47"/>
        <v>0</v>
      </c>
      <c r="L169" s="7">
        <f t="shared" si="48"/>
        <v>0</v>
      </c>
      <c r="M169" s="7">
        <f t="shared" si="49"/>
        <v>0</v>
      </c>
      <c r="N169" s="57">
        <f t="shared" si="40"/>
        <v>360538</v>
      </c>
      <c r="O169" s="101">
        <f t="shared" si="50"/>
        <v>9374000</v>
      </c>
      <c r="P169" s="211" t="str">
        <f t="shared" si="39"/>
        <v>x2/2L20</v>
      </c>
    </row>
    <row r="170" spans="1:16" s="140" customFormat="1" ht="16.5">
      <c r="A170" s="132" t="s">
        <v>239</v>
      </c>
      <c r="B170" s="133" t="s">
        <v>78</v>
      </c>
      <c r="C170" s="134"/>
      <c r="D170" s="135"/>
      <c r="E170" s="136"/>
      <c r="F170" s="136"/>
      <c r="G170" s="137"/>
      <c r="H170" s="137"/>
      <c r="I170" s="137"/>
      <c r="J170" s="136"/>
      <c r="K170" s="136"/>
      <c r="L170" s="136"/>
      <c r="M170" s="136"/>
      <c r="N170" s="138">
        <f t="shared" si="40"/>
        <v>0</v>
      </c>
      <c r="O170" s="139"/>
      <c r="P170" s="211" t="str">
        <f t="shared" si="39"/>
        <v>L21</v>
      </c>
    </row>
    <row r="171" spans="1:16" s="140" customFormat="1" ht="16.5">
      <c r="A171" s="141" t="s">
        <v>240</v>
      </c>
      <c r="B171" s="178"/>
      <c r="C171" s="143">
        <v>1</v>
      </c>
      <c r="D171" s="144">
        <v>4.14</v>
      </c>
      <c r="E171" s="145">
        <f>D171*$L$6</f>
        <v>8901000</v>
      </c>
      <c r="F171" s="145">
        <f aca="true" t="shared" si="52" ref="F171:I172">$L$5*F$9</f>
        <v>0</v>
      </c>
      <c r="G171" s="145">
        <f t="shared" si="52"/>
        <v>0</v>
      </c>
      <c r="H171" s="145">
        <f t="shared" si="52"/>
        <v>0</v>
      </c>
      <c r="I171" s="145">
        <f t="shared" si="52"/>
        <v>0</v>
      </c>
      <c r="J171" s="145">
        <f t="shared" si="46"/>
        <v>0</v>
      </c>
      <c r="K171" s="145">
        <f t="shared" si="47"/>
        <v>0</v>
      </c>
      <c r="L171" s="145">
        <f t="shared" si="48"/>
        <v>0</v>
      </c>
      <c r="M171" s="145">
        <f t="shared" si="49"/>
        <v>0</v>
      </c>
      <c r="N171" s="146">
        <f t="shared" si="40"/>
        <v>342346</v>
      </c>
      <c r="O171" s="147">
        <f t="shared" si="50"/>
        <v>8901000</v>
      </c>
      <c r="P171" s="211" t="str">
        <f t="shared" si="39"/>
        <v>x1/2L21</v>
      </c>
    </row>
    <row r="172" spans="1:16" s="140" customFormat="1" ht="16.5">
      <c r="A172" s="148" t="s">
        <v>241</v>
      </c>
      <c r="B172" s="179"/>
      <c r="C172" s="150">
        <v>2</v>
      </c>
      <c r="D172" s="151">
        <v>4.36</v>
      </c>
      <c r="E172" s="152">
        <f>D172*$L$6</f>
        <v>9374000</v>
      </c>
      <c r="F172" s="152">
        <f t="shared" si="52"/>
        <v>0</v>
      </c>
      <c r="G172" s="152">
        <f t="shared" si="52"/>
        <v>0</v>
      </c>
      <c r="H172" s="152">
        <f t="shared" si="52"/>
        <v>0</v>
      </c>
      <c r="I172" s="152">
        <f t="shared" si="52"/>
        <v>0</v>
      </c>
      <c r="J172" s="152">
        <f t="shared" si="46"/>
        <v>0</v>
      </c>
      <c r="K172" s="152">
        <f t="shared" si="47"/>
        <v>0</v>
      </c>
      <c r="L172" s="152">
        <f t="shared" si="48"/>
        <v>0</v>
      </c>
      <c r="M172" s="152">
        <f t="shared" si="49"/>
        <v>0</v>
      </c>
      <c r="N172" s="153">
        <f t="shared" si="40"/>
        <v>360538</v>
      </c>
      <c r="O172" s="154">
        <f t="shared" si="50"/>
        <v>9374000</v>
      </c>
      <c r="P172" s="211" t="str">
        <f t="shared" si="39"/>
        <v>x2/2L21</v>
      </c>
    </row>
    <row r="173" spans="1:16" s="140" customFormat="1" ht="16.5">
      <c r="A173" s="132" t="s">
        <v>242</v>
      </c>
      <c r="B173" s="133" t="s">
        <v>79</v>
      </c>
      <c r="C173" s="134"/>
      <c r="D173" s="135"/>
      <c r="E173" s="136"/>
      <c r="F173" s="136"/>
      <c r="G173" s="137"/>
      <c r="H173" s="137"/>
      <c r="I173" s="137"/>
      <c r="J173" s="136"/>
      <c r="K173" s="136"/>
      <c r="L173" s="136"/>
      <c r="M173" s="136"/>
      <c r="N173" s="138">
        <f t="shared" si="40"/>
        <v>0</v>
      </c>
      <c r="O173" s="139"/>
      <c r="P173" s="211" t="str">
        <f t="shared" si="39"/>
        <v>L22</v>
      </c>
    </row>
    <row r="174" spans="1:16" s="140" customFormat="1" ht="16.5">
      <c r="A174" s="141" t="s">
        <v>243</v>
      </c>
      <c r="B174" s="178"/>
      <c r="C174" s="143">
        <v>1</v>
      </c>
      <c r="D174" s="144">
        <v>4.68</v>
      </c>
      <c r="E174" s="145">
        <f>D174*$L$6</f>
        <v>10062000</v>
      </c>
      <c r="F174" s="145">
        <f aca="true" t="shared" si="53" ref="F174:I175">$L$5*F$9</f>
        <v>0</v>
      </c>
      <c r="G174" s="145">
        <f t="shared" si="53"/>
        <v>0</v>
      </c>
      <c r="H174" s="145">
        <f t="shared" si="53"/>
        <v>0</v>
      </c>
      <c r="I174" s="145">
        <f t="shared" si="53"/>
        <v>0</v>
      </c>
      <c r="J174" s="145">
        <f t="shared" si="46"/>
        <v>0</v>
      </c>
      <c r="K174" s="145">
        <f t="shared" si="47"/>
        <v>0</v>
      </c>
      <c r="L174" s="145">
        <f t="shared" si="48"/>
        <v>0</v>
      </c>
      <c r="M174" s="145">
        <f t="shared" si="49"/>
        <v>0</v>
      </c>
      <c r="N174" s="146">
        <f t="shared" si="40"/>
        <v>387000</v>
      </c>
      <c r="O174" s="147">
        <f t="shared" si="50"/>
        <v>10062000</v>
      </c>
      <c r="P174" s="211" t="str">
        <f t="shared" si="39"/>
        <v>x1/2L22</v>
      </c>
    </row>
    <row r="175" spans="1:16" s="140" customFormat="1" ht="16.5">
      <c r="A175" s="148" t="s">
        <v>244</v>
      </c>
      <c r="B175" s="179"/>
      <c r="C175" s="150">
        <v>2</v>
      </c>
      <c r="D175" s="151">
        <v>4.92</v>
      </c>
      <c r="E175" s="152">
        <f>D175*$L$6</f>
        <v>10578000</v>
      </c>
      <c r="F175" s="152">
        <f t="shared" si="53"/>
        <v>0</v>
      </c>
      <c r="G175" s="152">
        <f t="shared" si="53"/>
        <v>0</v>
      </c>
      <c r="H175" s="152">
        <f t="shared" si="53"/>
        <v>0</v>
      </c>
      <c r="I175" s="152">
        <f t="shared" si="53"/>
        <v>0</v>
      </c>
      <c r="J175" s="152">
        <f t="shared" si="46"/>
        <v>0</v>
      </c>
      <c r="K175" s="152">
        <f t="shared" si="47"/>
        <v>0</v>
      </c>
      <c r="L175" s="152">
        <f t="shared" si="48"/>
        <v>0</v>
      </c>
      <c r="M175" s="152">
        <f t="shared" si="49"/>
        <v>0</v>
      </c>
      <c r="N175" s="153">
        <f t="shared" si="40"/>
        <v>406846</v>
      </c>
      <c r="O175" s="154">
        <f t="shared" si="50"/>
        <v>10578000</v>
      </c>
      <c r="P175" s="211" t="str">
        <f t="shared" si="39"/>
        <v>x2/2L22</v>
      </c>
    </row>
    <row r="176" spans="1:16" s="140" customFormat="1" ht="16.5">
      <c r="A176" s="132" t="s">
        <v>245</v>
      </c>
      <c r="B176" s="133" t="s">
        <v>80</v>
      </c>
      <c r="C176" s="134"/>
      <c r="D176" s="135"/>
      <c r="E176" s="136"/>
      <c r="F176" s="136"/>
      <c r="G176" s="137"/>
      <c r="H176" s="137"/>
      <c r="I176" s="137"/>
      <c r="J176" s="136"/>
      <c r="K176" s="136"/>
      <c r="L176" s="136"/>
      <c r="M176" s="136"/>
      <c r="N176" s="138">
        <f t="shared" si="40"/>
        <v>0</v>
      </c>
      <c r="O176" s="139"/>
      <c r="P176" s="211" t="str">
        <f t="shared" si="39"/>
        <v>L23</v>
      </c>
    </row>
    <row r="177" spans="1:16" s="140" customFormat="1" ht="16.5">
      <c r="A177" s="141" t="s">
        <v>246</v>
      </c>
      <c r="B177" s="178"/>
      <c r="C177" s="143">
        <v>1</v>
      </c>
      <c r="D177" s="144">
        <v>2.51</v>
      </c>
      <c r="E177" s="145">
        <f>D177*$L$6</f>
        <v>5396500</v>
      </c>
      <c r="F177" s="145">
        <f aca="true" t="shared" si="54" ref="F177:I178">$L$5*F$9</f>
        <v>0</v>
      </c>
      <c r="G177" s="145">
        <f t="shared" si="54"/>
        <v>0</v>
      </c>
      <c r="H177" s="145">
        <f t="shared" si="54"/>
        <v>0</v>
      </c>
      <c r="I177" s="145">
        <f t="shared" si="54"/>
        <v>0</v>
      </c>
      <c r="J177" s="145">
        <f aca="true" t="shared" si="55" ref="J177:J187">E177*J$9</f>
        <v>0</v>
      </c>
      <c r="K177" s="145">
        <f aca="true" t="shared" si="56" ref="K177:K187">E177*K$9</f>
        <v>0</v>
      </c>
      <c r="L177" s="145">
        <f aca="true" t="shared" si="57" ref="L177:L187">E177*L$9</f>
        <v>0</v>
      </c>
      <c r="M177" s="145">
        <f aca="true" t="shared" si="58" ref="M177:M187">E177*M$9</f>
        <v>0</v>
      </c>
      <c r="N177" s="146">
        <f t="shared" si="40"/>
        <v>207558</v>
      </c>
      <c r="O177" s="147">
        <f aca="true" t="shared" si="59" ref="O177:O187">E177+SUM(F177:M177)</f>
        <v>5396500</v>
      </c>
      <c r="P177" s="211" t="str">
        <f t="shared" si="39"/>
        <v>x1/2L23</v>
      </c>
    </row>
    <row r="178" spans="1:16" s="140" customFormat="1" ht="16.5">
      <c r="A178" s="148" t="s">
        <v>247</v>
      </c>
      <c r="B178" s="179"/>
      <c r="C178" s="150">
        <v>2</v>
      </c>
      <c r="D178" s="151">
        <v>2.66</v>
      </c>
      <c r="E178" s="152">
        <f>D178*$L$6</f>
        <v>5719000</v>
      </c>
      <c r="F178" s="152">
        <f t="shared" si="54"/>
        <v>0</v>
      </c>
      <c r="G178" s="152">
        <f t="shared" si="54"/>
        <v>0</v>
      </c>
      <c r="H178" s="152">
        <f t="shared" si="54"/>
        <v>0</v>
      </c>
      <c r="I178" s="152">
        <f t="shared" si="54"/>
        <v>0</v>
      </c>
      <c r="J178" s="152">
        <f t="shared" si="55"/>
        <v>0</v>
      </c>
      <c r="K178" s="152">
        <f t="shared" si="56"/>
        <v>0</v>
      </c>
      <c r="L178" s="152">
        <f t="shared" si="57"/>
        <v>0</v>
      </c>
      <c r="M178" s="152">
        <f t="shared" si="58"/>
        <v>0</v>
      </c>
      <c r="N178" s="153">
        <f t="shared" si="40"/>
        <v>219962</v>
      </c>
      <c r="O178" s="154">
        <f t="shared" si="59"/>
        <v>5719000</v>
      </c>
      <c r="P178" s="211" t="str">
        <f t="shared" si="39"/>
        <v>x2/2L23</v>
      </c>
    </row>
    <row r="179" spans="1:16" s="140" customFormat="1" ht="16.5">
      <c r="A179" s="132" t="s">
        <v>248</v>
      </c>
      <c r="B179" s="133" t="s">
        <v>81</v>
      </c>
      <c r="C179" s="134"/>
      <c r="D179" s="135"/>
      <c r="E179" s="136"/>
      <c r="F179" s="136"/>
      <c r="G179" s="137"/>
      <c r="H179" s="137"/>
      <c r="I179" s="137"/>
      <c r="J179" s="136"/>
      <c r="K179" s="136"/>
      <c r="L179" s="136"/>
      <c r="M179" s="136"/>
      <c r="N179" s="138">
        <f t="shared" si="40"/>
        <v>0</v>
      </c>
      <c r="O179" s="139"/>
      <c r="P179" s="211" t="str">
        <f t="shared" si="39"/>
        <v>L24</v>
      </c>
    </row>
    <row r="180" spans="1:16" s="140" customFormat="1" ht="16.5">
      <c r="A180" s="141" t="s">
        <v>249</v>
      </c>
      <c r="B180" s="178"/>
      <c r="C180" s="143">
        <v>1</v>
      </c>
      <c r="D180" s="144">
        <v>3.17</v>
      </c>
      <c r="E180" s="145">
        <f>D180*$L$6</f>
        <v>6815500</v>
      </c>
      <c r="F180" s="145">
        <f aca="true" t="shared" si="60" ref="F180:I181">$L$5*F$9</f>
        <v>0</v>
      </c>
      <c r="G180" s="145">
        <f t="shared" si="60"/>
        <v>0</v>
      </c>
      <c r="H180" s="145">
        <f t="shared" si="60"/>
        <v>0</v>
      </c>
      <c r="I180" s="145">
        <f t="shared" si="60"/>
        <v>0</v>
      </c>
      <c r="J180" s="145">
        <f t="shared" si="55"/>
        <v>0</v>
      </c>
      <c r="K180" s="145">
        <f t="shared" si="56"/>
        <v>0</v>
      </c>
      <c r="L180" s="145">
        <f t="shared" si="57"/>
        <v>0</v>
      </c>
      <c r="M180" s="145">
        <f t="shared" si="58"/>
        <v>0</v>
      </c>
      <c r="N180" s="146">
        <f t="shared" si="40"/>
        <v>262135</v>
      </c>
      <c r="O180" s="147">
        <f t="shared" si="59"/>
        <v>6815500</v>
      </c>
      <c r="P180" s="211" t="str">
        <f t="shared" si="39"/>
        <v>x1/2L24</v>
      </c>
    </row>
    <row r="181" spans="1:16" s="140" customFormat="1" ht="16.5">
      <c r="A181" s="148" t="s">
        <v>250</v>
      </c>
      <c r="B181" s="149"/>
      <c r="C181" s="150">
        <v>2</v>
      </c>
      <c r="D181" s="151">
        <v>3.3</v>
      </c>
      <c r="E181" s="152">
        <f>D181*$L$6</f>
        <v>7095000</v>
      </c>
      <c r="F181" s="152">
        <f t="shared" si="60"/>
        <v>0</v>
      </c>
      <c r="G181" s="152">
        <f t="shared" si="60"/>
        <v>0</v>
      </c>
      <c r="H181" s="152">
        <f t="shared" si="60"/>
        <v>0</v>
      </c>
      <c r="I181" s="152">
        <f t="shared" si="60"/>
        <v>0</v>
      </c>
      <c r="J181" s="152">
        <f t="shared" si="55"/>
        <v>0</v>
      </c>
      <c r="K181" s="152">
        <f t="shared" si="56"/>
        <v>0</v>
      </c>
      <c r="L181" s="152">
        <f t="shared" si="57"/>
        <v>0</v>
      </c>
      <c r="M181" s="152">
        <f t="shared" si="58"/>
        <v>0</v>
      </c>
      <c r="N181" s="153">
        <f t="shared" si="40"/>
        <v>272885</v>
      </c>
      <c r="O181" s="154">
        <f t="shared" si="59"/>
        <v>7095000</v>
      </c>
      <c r="P181" s="211" t="str">
        <f t="shared" si="39"/>
        <v>x2/2L24</v>
      </c>
    </row>
    <row r="182" spans="1:16" s="140" customFormat="1" ht="16.5">
      <c r="A182" s="132" t="s">
        <v>251</v>
      </c>
      <c r="B182" s="133" t="s">
        <v>82</v>
      </c>
      <c r="C182" s="134"/>
      <c r="D182" s="135"/>
      <c r="E182" s="136"/>
      <c r="F182" s="136"/>
      <c r="G182" s="137"/>
      <c r="H182" s="137"/>
      <c r="I182" s="137"/>
      <c r="J182" s="136"/>
      <c r="K182" s="136"/>
      <c r="L182" s="136"/>
      <c r="M182" s="136"/>
      <c r="N182" s="138">
        <f t="shared" si="40"/>
        <v>0</v>
      </c>
      <c r="O182" s="139"/>
      <c r="P182" s="211" t="str">
        <f t="shared" si="39"/>
        <v>L25</v>
      </c>
    </row>
    <row r="183" spans="1:16" s="140" customFormat="1" ht="16.5">
      <c r="A183" s="141" t="s">
        <v>252</v>
      </c>
      <c r="B183" s="142"/>
      <c r="C183" s="143">
        <v>1</v>
      </c>
      <c r="D183" s="144">
        <v>3.55</v>
      </c>
      <c r="E183" s="145">
        <f>D183*$L$6</f>
        <v>7632500</v>
      </c>
      <c r="F183" s="145">
        <f aca="true" t="shared" si="61" ref="F183:I184">$L$5*F$9</f>
        <v>0</v>
      </c>
      <c r="G183" s="145">
        <f t="shared" si="61"/>
        <v>0</v>
      </c>
      <c r="H183" s="145">
        <f t="shared" si="61"/>
        <v>0</v>
      </c>
      <c r="I183" s="145">
        <f t="shared" si="61"/>
        <v>0</v>
      </c>
      <c r="J183" s="145">
        <f t="shared" si="55"/>
        <v>0</v>
      </c>
      <c r="K183" s="145">
        <f t="shared" si="56"/>
        <v>0</v>
      </c>
      <c r="L183" s="145">
        <f t="shared" si="57"/>
        <v>0</v>
      </c>
      <c r="M183" s="145">
        <f t="shared" si="58"/>
        <v>0</v>
      </c>
      <c r="N183" s="146">
        <f t="shared" si="40"/>
        <v>293558</v>
      </c>
      <c r="O183" s="147">
        <f t="shared" si="59"/>
        <v>7632500</v>
      </c>
      <c r="P183" s="211" t="str">
        <f t="shared" si="39"/>
        <v>x1/2L25</v>
      </c>
    </row>
    <row r="184" spans="1:16" s="140" customFormat="1" ht="16.5">
      <c r="A184" s="148" t="s">
        <v>253</v>
      </c>
      <c r="B184" s="149"/>
      <c r="C184" s="150">
        <v>2</v>
      </c>
      <c r="D184" s="151">
        <v>3.76</v>
      </c>
      <c r="E184" s="152">
        <f>D184*$L$6</f>
        <v>8084000</v>
      </c>
      <c r="F184" s="152">
        <f t="shared" si="61"/>
        <v>0</v>
      </c>
      <c r="G184" s="152">
        <f t="shared" si="61"/>
        <v>0</v>
      </c>
      <c r="H184" s="152">
        <f t="shared" si="61"/>
        <v>0</v>
      </c>
      <c r="I184" s="152">
        <f t="shared" si="61"/>
        <v>0</v>
      </c>
      <c r="J184" s="152">
        <f t="shared" si="55"/>
        <v>0</v>
      </c>
      <c r="K184" s="152">
        <f t="shared" si="56"/>
        <v>0</v>
      </c>
      <c r="L184" s="152">
        <f t="shared" si="57"/>
        <v>0</v>
      </c>
      <c r="M184" s="152">
        <f t="shared" si="58"/>
        <v>0</v>
      </c>
      <c r="N184" s="153">
        <f t="shared" si="40"/>
        <v>310923</v>
      </c>
      <c r="O184" s="154">
        <f t="shared" si="59"/>
        <v>8084000</v>
      </c>
      <c r="P184" s="211" t="str">
        <f t="shared" si="39"/>
        <v>x2/2L25</v>
      </c>
    </row>
    <row r="185" spans="1:16" s="140" customFormat="1" ht="16.5">
      <c r="A185" s="132" t="s">
        <v>254</v>
      </c>
      <c r="B185" s="133" t="s">
        <v>83</v>
      </c>
      <c r="C185" s="134"/>
      <c r="D185" s="135"/>
      <c r="E185" s="136"/>
      <c r="F185" s="136"/>
      <c r="G185" s="137"/>
      <c r="H185" s="137"/>
      <c r="I185" s="137"/>
      <c r="J185" s="136"/>
      <c r="K185" s="136"/>
      <c r="L185" s="136"/>
      <c r="M185" s="136"/>
      <c r="N185" s="138">
        <f t="shared" si="40"/>
        <v>0</v>
      </c>
      <c r="O185" s="139"/>
      <c r="P185" s="211" t="str">
        <f t="shared" si="39"/>
        <v>L26</v>
      </c>
    </row>
    <row r="186" spans="1:16" s="140" customFormat="1" ht="16.5">
      <c r="A186" s="141" t="s">
        <v>255</v>
      </c>
      <c r="B186" s="142"/>
      <c r="C186" s="143">
        <v>1</v>
      </c>
      <c r="D186" s="144">
        <v>4.16</v>
      </c>
      <c r="E186" s="145">
        <f>D186*$L$6</f>
        <v>8944000</v>
      </c>
      <c r="F186" s="145">
        <f aca="true" t="shared" si="62" ref="F186:I187">$L$5*F$9</f>
        <v>0</v>
      </c>
      <c r="G186" s="145">
        <f t="shared" si="62"/>
        <v>0</v>
      </c>
      <c r="H186" s="145">
        <f t="shared" si="62"/>
        <v>0</v>
      </c>
      <c r="I186" s="145">
        <f t="shared" si="62"/>
        <v>0</v>
      </c>
      <c r="J186" s="145">
        <f t="shared" si="55"/>
        <v>0</v>
      </c>
      <c r="K186" s="145">
        <f t="shared" si="56"/>
        <v>0</v>
      </c>
      <c r="L186" s="145">
        <f t="shared" si="57"/>
        <v>0</v>
      </c>
      <c r="M186" s="145">
        <f t="shared" si="58"/>
        <v>0</v>
      </c>
      <c r="N186" s="146">
        <f t="shared" si="40"/>
        <v>344000</v>
      </c>
      <c r="O186" s="147">
        <f t="shared" si="59"/>
        <v>8944000</v>
      </c>
      <c r="P186" s="211" t="str">
        <f t="shared" si="39"/>
        <v>x1/2L26</v>
      </c>
    </row>
    <row r="187" spans="1:16" s="140" customFormat="1" ht="16.5">
      <c r="A187" s="148" t="s">
        <v>256</v>
      </c>
      <c r="B187" s="149"/>
      <c r="C187" s="150">
        <v>2</v>
      </c>
      <c r="D187" s="151">
        <v>4.37</v>
      </c>
      <c r="E187" s="152">
        <f>D187*$L$6</f>
        <v>9395500</v>
      </c>
      <c r="F187" s="152">
        <f t="shared" si="62"/>
        <v>0</v>
      </c>
      <c r="G187" s="152">
        <f t="shared" si="62"/>
        <v>0</v>
      </c>
      <c r="H187" s="152">
        <f t="shared" si="62"/>
        <v>0</v>
      </c>
      <c r="I187" s="152">
        <f t="shared" si="62"/>
        <v>0</v>
      </c>
      <c r="J187" s="152">
        <f t="shared" si="55"/>
        <v>0</v>
      </c>
      <c r="K187" s="152">
        <f t="shared" si="56"/>
        <v>0</v>
      </c>
      <c r="L187" s="152">
        <f t="shared" si="57"/>
        <v>0</v>
      </c>
      <c r="M187" s="152">
        <f t="shared" si="58"/>
        <v>0</v>
      </c>
      <c r="N187" s="153">
        <f t="shared" si="40"/>
        <v>361365</v>
      </c>
      <c r="O187" s="154">
        <f t="shared" si="59"/>
        <v>9395500</v>
      </c>
      <c r="P187" s="211" t="str">
        <f t="shared" si="39"/>
        <v>x2/2L26</v>
      </c>
    </row>
    <row r="188" spans="1:16" s="173" customFormat="1" ht="16.5">
      <c r="A188" s="116" t="s">
        <v>468</v>
      </c>
      <c r="B188" s="75" t="s">
        <v>460</v>
      </c>
      <c r="C188" s="97"/>
      <c r="D188" s="76"/>
      <c r="E188" s="77"/>
      <c r="F188" s="172" t="s">
        <v>457</v>
      </c>
      <c r="G188" s="73"/>
      <c r="H188" s="73"/>
      <c r="I188" s="73"/>
      <c r="J188" s="77"/>
      <c r="K188" s="77"/>
      <c r="L188" s="77"/>
      <c r="M188" s="77"/>
      <c r="N188" s="74">
        <f>ROUND(O188/26,0)</f>
        <v>0</v>
      </c>
      <c r="O188" s="103"/>
      <c r="P188" s="211" t="str">
        <f t="shared" si="39"/>
        <v>L26a</v>
      </c>
    </row>
    <row r="189" spans="1:16" s="173" customFormat="1" ht="16.5">
      <c r="A189" s="141" t="s">
        <v>469</v>
      </c>
      <c r="B189" s="175"/>
      <c r="C189" s="58">
        <v>1</v>
      </c>
      <c r="D189" s="6">
        <v>3.17</v>
      </c>
      <c r="E189" s="10">
        <f>D189*$L$6</f>
        <v>6815500</v>
      </c>
      <c r="F189" s="10">
        <f aca="true" t="shared" si="63" ref="F189:I193">$L$5*F$9</f>
        <v>0</v>
      </c>
      <c r="G189" s="10">
        <f t="shared" si="63"/>
        <v>0</v>
      </c>
      <c r="H189" s="10">
        <f t="shared" si="63"/>
        <v>0</v>
      </c>
      <c r="I189" s="10">
        <f t="shared" si="63"/>
        <v>0</v>
      </c>
      <c r="J189" s="10">
        <f>E189*J$9</f>
        <v>0</v>
      </c>
      <c r="K189" s="10">
        <f>E189*K$9</f>
        <v>0</v>
      </c>
      <c r="L189" s="10">
        <f>E189*L$9</f>
        <v>0</v>
      </c>
      <c r="M189" s="10">
        <f>E189*M$9</f>
        <v>0</v>
      </c>
      <c r="N189" s="59">
        <f>ROUND(O189/26,0)</f>
        <v>262135</v>
      </c>
      <c r="O189" s="99">
        <f>E189+SUM(F189:M189)</f>
        <v>6815500</v>
      </c>
      <c r="P189" s="211" t="str">
        <f t="shared" si="39"/>
        <v>x1/2L26a</v>
      </c>
    </row>
    <row r="190" spans="1:16" s="173" customFormat="1" ht="16.5">
      <c r="A190" s="148" t="s">
        <v>470</v>
      </c>
      <c r="B190" s="177"/>
      <c r="C190" s="55">
        <v>2</v>
      </c>
      <c r="D190" s="56">
        <v>3.3</v>
      </c>
      <c r="E190" s="7">
        <f>D190*$L$6</f>
        <v>7095000</v>
      </c>
      <c r="F190" s="7">
        <f t="shared" si="63"/>
        <v>0</v>
      </c>
      <c r="G190" s="7">
        <f t="shared" si="63"/>
        <v>0</v>
      </c>
      <c r="H190" s="7">
        <f t="shared" si="63"/>
        <v>0</v>
      </c>
      <c r="I190" s="7">
        <f t="shared" si="63"/>
        <v>0</v>
      </c>
      <c r="J190" s="7">
        <f>E190*J$9</f>
        <v>0</v>
      </c>
      <c r="K190" s="7">
        <f>E190*K$9</f>
        <v>0</v>
      </c>
      <c r="L190" s="7">
        <f>E190*L$9</f>
        <v>0</v>
      </c>
      <c r="M190" s="7">
        <f>E190*M$9</f>
        <v>0</v>
      </c>
      <c r="N190" s="57">
        <f>ROUND(O190/26,0)</f>
        <v>272885</v>
      </c>
      <c r="O190" s="101">
        <f>E190+SUM(F190:M190)</f>
        <v>7095000</v>
      </c>
      <c r="P190" s="211" t="str">
        <f t="shared" si="39"/>
        <v>x2/2L26a</v>
      </c>
    </row>
    <row r="191" spans="1:16" s="173" customFormat="1" ht="16.5">
      <c r="A191" s="116" t="s">
        <v>471</v>
      </c>
      <c r="B191" s="75" t="s">
        <v>461</v>
      </c>
      <c r="C191" s="97"/>
      <c r="D191" s="76"/>
      <c r="E191" s="77"/>
      <c r="F191" s="172" t="s">
        <v>458</v>
      </c>
      <c r="G191" s="73"/>
      <c r="H191" s="73"/>
      <c r="I191" s="73"/>
      <c r="J191" s="77"/>
      <c r="K191" s="77"/>
      <c r="L191" s="77"/>
      <c r="M191" s="77"/>
      <c r="N191" s="74">
        <f aca="true" t="shared" si="64" ref="N191:N199">ROUND(O191/26,0)</f>
        <v>0</v>
      </c>
      <c r="O191" s="103"/>
      <c r="P191" s="211" t="str">
        <f t="shared" si="39"/>
        <v>L26b</v>
      </c>
    </row>
    <row r="192" spans="1:16" s="173" customFormat="1" ht="16.5">
      <c r="A192" s="141" t="s">
        <v>472</v>
      </c>
      <c r="B192" s="175"/>
      <c r="C192" s="58">
        <v>1</v>
      </c>
      <c r="D192" s="6">
        <v>3.55</v>
      </c>
      <c r="E192" s="10">
        <f>D192*$L$6</f>
        <v>7632500</v>
      </c>
      <c r="F192" s="10">
        <f t="shared" si="63"/>
        <v>0</v>
      </c>
      <c r="G192" s="10">
        <f t="shared" si="63"/>
        <v>0</v>
      </c>
      <c r="H192" s="10">
        <f t="shared" si="63"/>
        <v>0</v>
      </c>
      <c r="I192" s="10">
        <f t="shared" si="63"/>
        <v>0</v>
      </c>
      <c r="J192" s="10">
        <f>E192*J$9</f>
        <v>0</v>
      </c>
      <c r="K192" s="10">
        <f>E192*K$9</f>
        <v>0</v>
      </c>
      <c r="L192" s="10">
        <f>E192*L$9</f>
        <v>0</v>
      </c>
      <c r="M192" s="10">
        <f>E192*M$9</f>
        <v>0</v>
      </c>
      <c r="N192" s="59">
        <f t="shared" si="64"/>
        <v>293558</v>
      </c>
      <c r="O192" s="99">
        <f>E192+SUM(F192:M192)</f>
        <v>7632500</v>
      </c>
      <c r="P192" s="211" t="str">
        <f t="shared" si="39"/>
        <v>x1/2L26b</v>
      </c>
    </row>
    <row r="193" spans="1:16" s="173" customFormat="1" ht="16.5">
      <c r="A193" s="148" t="s">
        <v>473</v>
      </c>
      <c r="B193" s="177"/>
      <c r="C193" s="55">
        <v>2</v>
      </c>
      <c r="D193" s="56">
        <v>3.76</v>
      </c>
      <c r="E193" s="7">
        <f>D193*$L$6</f>
        <v>8084000</v>
      </c>
      <c r="F193" s="7">
        <f t="shared" si="63"/>
        <v>0</v>
      </c>
      <c r="G193" s="7">
        <f t="shared" si="63"/>
        <v>0</v>
      </c>
      <c r="H193" s="7">
        <f t="shared" si="63"/>
        <v>0</v>
      </c>
      <c r="I193" s="7">
        <f t="shared" si="63"/>
        <v>0</v>
      </c>
      <c r="J193" s="7">
        <f>E193*J$9</f>
        <v>0</v>
      </c>
      <c r="K193" s="7">
        <f>E193*K$9</f>
        <v>0</v>
      </c>
      <c r="L193" s="7">
        <f>E193*L$9</f>
        <v>0</v>
      </c>
      <c r="M193" s="7">
        <f>E193*M$9</f>
        <v>0</v>
      </c>
      <c r="N193" s="57">
        <f t="shared" si="64"/>
        <v>310923</v>
      </c>
      <c r="O193" s="101">
        <f>E193+SUM(F193:M193)</f>
        <v>8084000</v>
      </c>
      <c r="P193" s="211" t="str">
        <f t="shared" si="39"/>
        <v>x2/2L26b</v>
      </c>
    </row>
    <row r="194" spans="1:16" s="173" customFormat="1" ht="16.5">
      <c r="A194" s="116" t="s">
        <v>474</v>
      </c>
      <c r="B194" s="75" t="s">
        <v>462</v>
      </c>
      <c r="C194" s="97"/>
      <c r="D194" s="76"/>
      <c r="E194" s="77"/>
      <c r="F194" s="172" t="s">
        <v>457</v>
      </c>
      <c r="G194" s="73"/>
      <c r="H194" s="73"/>
      <c r="I194" s="73"/>
      <c r="J194" s="77"/>
      <c r="K194" s="77"/>
      <c r="L194" s="77"/>
      <c r="M194" s="77"/>
      <c r="N194" s="74">
        <f t="shared" si="64"/>
        <v>0</v>
      </c>
      <c r="O194" s="103"/>
      <c r="P194" s="211" t="str">
        <f t="shared" si="39"/>
        <v>L26c</v>
      </c>
    </row>
    <row r="195" spans="1:16" s="173" customFormat="1" ht="16.5">
      <c r="A195" s="141" t="s">
        <v>475</v>
      </c>
      <c r="B195" s="175"/>
      <c r="C195" s="58">
        <v>1</v>
      </c>
      <c r="D195" s="6">
        <v>2.66</v>
      </c>
      <c r="E195" s="10">
        <f>D195*$L$6</f>
        <v>5719000</v>
      </c>
      <c r="F195" s="10">
        <f aca="true" t="shared" si="65" ref="F195:I196">$L$5*F$9</f>
        <v>0</v>
      </c>
      <c r="G195" s="10">
        <f t="shared" si="65"/>
        <v>0</v>
      </c>
      <c r="H195" s="10">
        <f t="shared" si="65"/>
        <v>0</v>
      </c>
      <c r="I195" s="10">
        <f t="shared" si="65"/>
        <v>0</v>
      </c>
      <c r="J195" s="10">
        <f>E195*J$9</f>
        <v>0</v>
      </c>
      <c r="K195" s="10">
        <f>E195*K$9</f>
        <v>0</v>
      </c>
      <c r="L195" s="10">
        <f>E195*L$9</f>
        <v>0</v>
      </c>
      <c r="M195" s="10">
        <f>E195*M$9</f>
        <v>0</v>
      </c>
      <c r="N195" s="59">
        <f t="shared" si="64"/>
        <v>219962</v>
      </c>
      <c r="O195" s="99">
        <f>E195+SUM(F195:M195)</f>
        <v>5719000</v>
      </c>
      <c r="P195" s="211" t="str">
        <f t="shared" si="39"/>
        <v>x1/2L26c</v>
      </c>
    </row>
    <row r="196" spans="1:16" s="173" customFormat="1" ht="16.5">
      <c r="A196" s="148" t="s">
        <v>476</v>
      </c>
      <c r="B196" s="177"/>
      <c r="C196" s="55">
        <v>2</v>
      </c>
      <c r="D196" s="56">
        <v>2.81</v>
      </c>
      <c r="E196" s="7">
        <f>D196*$L$6</f>
        <v>6041500</v>
      </c>
      <c r="F196" s="7">
        <f t="shared" si="65"/>
        <v>0</v>
      </c>
      <c r="G196" s="7">
        <f t="shared" si="65"/>
        <v>0</v>
      </c>
      <c r="H196" s="7">
        <f t="shared" si="65"/>
        <v>0</v>
      </c>
      <c r="I196" s="7">
        <f t="shared" si="65"/>
        <v>0</v>
      </c>
      <c r="J196" s="7">
        <f>E196*J$9</f>
        <v>0</v>
      </c>
      <c r="K196" s="7">
        <f>E196*K$9</f>
        <v>0</v>
      </c>
      <c r="L196" s="7">
        <f>E196*L$9</f>
        <v>0</v>
      </c>
      <c r="M196" s="7">
        <f>E196*M$9</f>
        <v>0</v>
      </c>
      <c r="N196" s="57">
        <f t="shared" si="64"/>
        <v>232365</v>
      </c>
      <c r="O196" s="101">
        <f>E196+SUM(F196:M196)</f>
        <v>6041500</v>
      </c>
      <c r="P196" s="211" t="str">
        <f t="shared" si="39"/>
        <v>x2/2L26c</v>
      </c>
    </row>
    <row r="197" spans="1:16" s="173" customFormat="1" ht="16.5">
      <c r="A197" s="116" t="s">
        <v>477</v>
      </c>
      <c r="B197" s="75" t="s">
        <v>84</v>
      </c>
      <c r="C197" s="97"/>
      <c r="D197" s="76"/>
      <c r="E197" s="77"/>
      <c r="F197" s="172" t="s">
        <v>458</v>
      </c>
      <c r="G197" s="73"/>
      <c r="H197" s="73"/>
      <c r="I197" s="73"/>
      <c r="J197" s="77"/>
      <c r="K197" s="77"/>
      <c r="L197" s="77"/>
      <c r="M197" s="77"/>
      <c r="N197" s="74">
        <f t="shared" si="64"/>
        <v>0</v>
      </c>
      <c r="O197" s="103"/>
      <c r="P197" s="211" t="str">
        <f t="shared" si="39"/>
        <v>L26d</v>
      </c>
    </row>
    <row r="198" spans="1:16" s="173" customFormat="1" ht="16.5">
      <c r="A198" s="141" t="s">
        <v>478</v>
      </c>
      <c r="B198" s="175"/>
      <c r="C198" s="58">
        <v>1</v>
      </c>
      <c r="D198" s="6">
        <v>2.93</v>
      </c>
      <c r="E198" s="10">
        <f>D198*$L$6</f>
        <v>6299500</v>
      </c>
      <c r="F198" s="10">
        <f aca="true" t="shared" si="66" ref="F198:I199">$L$5*F$9</f>
        <v>0</v>
      </c>
      <c r="G198" s="10">
        <f t="shared" si="66"/>
        <v>0</v>
      </c>
      <c r="H198" s="10">
        <f t="shared" si="66"/>
        <v>0</v>
      </c>
      <c r="I198" s="10">
        <f t="shared" si="66"/>
        <v>0</v>
      </c>
      <c r="J198" s="10">
        <f>E198*J$9</f>
        <v>0</v>
      </c>
      <c r="K198" s="10">
        <f>E198*K$9</f>
        <v>0</v>
      </c>
      <c r="L198" s="10">
        <f>E198*L$9</f>
        <v>0</v>
      </c>
      <c r="M198" s="10">
        <f>E198*M$9</f>
        <v>0</v>
      </c>
      <c r="N198" s="59">
        <f t="shared" si="64"/>
        <v>242288</v>
      </c>
      <c r="O198" s="99">
        <f>E198+SUM(F198:M198)</f>
        <v>6299500</v>
      </c>
      <c r="P198" s="211" t="str">
        <f t="shared" si="39"/>
        <v>x1/2L26d</v>
      </c>
    </row>
    <row r="199" spans="1:16" s="173" customFormat="1" ht="16.5">
      <c r="A199" s="148" t="s">
        <v>479</v>
      </c>
      <c r="B199" s="177"/>
      <c r="C199" s="55">
        <v>2</v>
      </c>
      <c r="D199" s="56">
        <v>3.1</v>
      </c>
      <c r="E199" s="7">
        <f>D199*$L$6</f>
        <v>6665000</v>
      </c>
      <c r="F199" s="7">
        <f t="shared" si="66"/>
        <v>0</v>
      </c>
      <c r="G199" s="7">
        <f t="shared" si="66"/>
        <v>0</v>
      </c>
      <c r="H199" s="7">
        <f t="shared" si="66"/>
        <v>0</v>
      </c>
      <c r="I199" s="7">
        <f t="shared" si="66"/>
        <v>0</v>
      </c>
      <c r="J199" s="7">
        <f>E199*J$9</f>
        <v>0</v>
      </c>
      <c r="K199" s="7">
        <f>E199*K$9</f>
        <v>0</v>
      </c>
      <c r="L199" s="7">
        <f>E199*L$9</f>
        <v>0</v>
      </c>
      <c r="M199" s="7">
        <f>E199*M$9</f>
        <v>0</v>
      </c>
      <c r="N199" s="57">
        <f t="shared" si="64"/>
        <v>256346</v>
      </c>
      <c r="O199" s="101">
        <f>E199+SUM(F199:M199)</f>
        <v>6665000</v>
      </c>
      <c r="P199" s="211" t="str">
        <f t="shared" si="39"/>
        <v>x2/2L26d</v>
      </c>
    </row>
    <row r="200" spans="1:16" s="140" customFormat="1" ht="16.5">
      <c r="A200" s="132" t="s">
        <v>257</v>
      </c>
      <c r="B200" s="133" t="s">
        <v>84</v>
      </c>
      <c r="C200" s="134"/>
      <c r="D200" s="135"/>
      <c r="E200" s="136"/>
      <c r="F200" s="136"/>
      <c r="G200" s="137"/>
      <c r="H200" s="137"/>
      <c r="I200" s="137"/>
      <c r="J200" s="136"/>
      <c r="K200" s="136"/>
      <c r="L200" s="136"/>
      <c r="M200" s="136"/>
      <c r="N200" s="138">
        <f t="shared" si="40"/>
        <v>0</v>
      </c>
      <c r="O200" s="139"/>
      <c r="P200" s="211" t="str">
        <f t="shared" si="39"/>
        <v>L27</v>
      </c>
    </row>
    <row r="201" spans="1:16" s="140" customFormat="1" ht="16.5">
      <c r="A201" s="141" t="s">
        <v>258</v>
      </c>
      <c r="B201" s="142"/>
      <c r="C201" s="143">
        <v>1</v>
      </c>
      <c r="D201" s="144">
        <v>2.66</v>
      </c>
      <c r="E201" s="145">
        <f>D201*$L$6</f>
        <v>5719000</v>
      </c>
      <c r="F201" s="145">
        <f aca="true" t="shared" si="67" ref="F201:I202">$L$5*F$9</f>
        <v>0</v>
      </c>
      <c r="G201" s="145">
        <f t="shared" si="67"/>
        <v>0</v>
      </c>
      <c r="H201" s="145">
        <f t="shared" si="67"/>
        <v>0</v>
      </c>
      <c r="I201" s="145">
        <f t="shared" si="67"/>
        <v>0</v>
      </c>
      <c r="J201" s="145">
        <f aca="true" t="shared" si="68" ref="J201:J208">E201*J$9</f>
        <v>0</v>
      </c>
      <c r="K201" s="145">
        <f aca="true" t="shared" si="69" ref="K201:K208">E201*K$9</f>
        <v>0</v>
      </c>
      <c r="L201" s="145">
        <f aca="true" t="shared" si="70" ref="L201:L208">E201*L$9</f>
        <v>0</v>
      </c>
      <c r="M201" s="145">
        <f aca="true" t="shared" si="71" ref="M201:M208">E201*M$9</f>
        <v>0</v>
      </c>
      <c r="N201" s="146">
        <f t="shared" si="40"/>
        <v>219962</v>
      </c>
      <c r="O201" s="147">
        <f aca="true" t="shared" si="72" ref="O201:O208">E201+SUM(F201:M201)</f>
        <v>5719000</v>
      </c>
      <c r="P201" s="211" t="str">
        <f t="shared" si="39"/>
        <v>x1/2L27</v>
      </c>
    </row>
    <row r="202" spans="1:16" s="140" customFormat="1" ht="16.5">
      <c r="A202" s="148" t="s">
        <v>259</v>
      </c>
      <c r="B202" s="149"/>
      <c r="C202" s="150">
        <v>2</v>
      </c>
      <c r="D202" s="151">
        <v>2.81</v>
      </c>
      <c r="E202" s="152">
        <f>D202*$L$6</f>
        <v>6041500</v>
      </c>
      <c r="F202" s="152">
        <f t="shared" si="67"/>
        <v>0</v>
      </c>
      <c r="G202" s="152">
        <f t="shared" si="67"/>
        <v>0</v>
      </c>
      <c r="H202" s="152">
        <f t="shared" si="67"/>
        <v>0</v>
      </c>
      <c r="I202" s="152">
        <f t="shared" si="67"/>
        <v>0</v>
      </c>
      <c r="J202" s="152">
        <f t="shared" si="68"/>
        <v>0</v>
      </c>
      <c r="K202" s="152">
        <f t="shared" si="69"/>
        <v>0</v>
      </c>
      <c r="L202" s="152">
        <f t="shared" si="70"/>
        <v>0</v>
      </c>
      <c r="M202" s="152">
        <f t="shared" si="71"/>
        <v>0</v>
      </c>
      <c r="N202" s="153">
        <f t="shared" si="40"/>
        <v>232365</v>
      </c>
      <c r="O202" s="154">
        <f t="shared" si="72"/>
        <v>6041500</v>
      </c>
      <c r="P202" s="211" t="str">
        <f t="shared" si="39"/>
        <v>x2/2L27</v>
      </c>
    </row>
    <row r="203" spans="1:16" s="140" customFormat="1" ht="16.5">
      <c r="A203" s="132" t="s">
        <v>260</v>
      </c>
      <c r="B203" s="133" t="s">
        <v>86</v>
      </c>
      <c r="C203" s="134"/>
      <c r="D203" s="135"/>
      <c r="E203" s="136"/>
      <c r="F203" s="136"/>
      <c r="G203" s="137"/>
      <c r="H203" s="137"/>
      <c r="I203" s="137"/>
      <c r="J203" s="136"/>
      <c r="K203" s="136"/>
      <c r="L203" s="136"/>
      <c r="M203" s="136"/>
      <c r="N203" s="138">
        <f t="shared" si="40"/>
        <v>0</v>
      </c>
      <c r="O203" s="139"/>
      <c r="P203" s="211" t="str">
        <f t="shared" si="39"/>
        <v>L28</v>
      </c>
    </row>
    <row r="204" spans="1:16" s="140" customFormat="1" ht="16.5">
      <c r="A204" s="141" t="s">
        <v>261</v>
      </c>
      <c r="B204" s="142"/>
      <c r="C204" s="143">
        <v>1</v>
      </c>
      <c r="D204" s="144">
        <v>2.93</v>
      </c>
      <c r="E204" s="145">
        <f>D204*$L$6</f>
        <v>6299500</v>
      </c>
      <c r="F204" s="145">
        <f aca="true" t="shared" si="73" ref="F204:I205">$L$5*F$9</f>
        <v>0</v>
      </c>
      <c r="G204" s="145">
        <f t="shared" si="73"/>
        <v>0</v>
      </c>
      <c r="H204" s="145">
        <f t="shared" si="73"/>
        <v>0</v>
      </c>
      <c r="I204" s="145">
        <f t="shared" si="73"/>
        <v>0</v>
      </c>
      <c r="J204" s="145">
        <f t="shared" si="68"/>
        <v>0</v>
      </c>
      <c r="K204" s="145">
        <f t="shared" si="69"/>
        <v>0</v>
      </c>
      <c r="L204" s="145">
        <f t="shared" si="70"/>
        <v>0</v>
      </c>
      <c r="M204" s="145">
        <f t="shared" si="71"/>
        <v>0</v>
      </c>
      <c r="N204" s="146">
        <f t="shared" si="40"/>
        <v>242288</v>
      </c>
      <c r="O204" s="147">
        <f t="shared" si="72"/>
        <v>6299500</v>
      </c>
      <c r="P204" s="211" t="str">
        <f t="shared" si="39"/>
        <v>x1/2L28</v>
      </c>
    </row>
    <row r="205" spans="1:16" s="140" customFormat="1" ht="16.5">
      <c r="A205" s="148" t="s">
        <v>262</v>
      </c>
      <c r="B205" s="149"/>
      <c r="C205" s="150">
        <v>2</v>
      </c>
      <c r="D205" s="151">
        <v>3.1</v>
      </c>
      <c r="E205" s="152">
        <f>D205*$L$6</f>
        <v>6665000</v>
      </c>
      <c r="F205" s="152">
        <f t="shared" si="73"/>
        <v>0</v>
      </c>
      <c r="G205" s="152">
        <f t="shared" si="73"/>
        <v>0</v>
      </c>
      <c r="H205" s="152">
        <f t="shared" si="73"/>
        <v>0</v>
      </c>
      <c r="I205" s="152">
        <f t="shared" si="73"/>
        <v>0</v>
      </c>
      <c r="J205" s="152">
        <f t="shared" si="68"/>
        <v>0</v>
      </c>
      <c r="K205" s="152">
        <f t="shared" si="69"/>
        <v>0</v>
      </c>
      <c r="L205" s="152">
        <f t="shared" si="70"/>
        <v>0</v>
      </c>
      <c r="M205" s="152">
        <f t="shared" si="71"/>
        <v>0</v>
      </c>
      <c r="N205" s="153">
        <f t="shared" si="40"/>
        <v>256346</v>
      </c>
      <c r="O205" s="154">
        <f t="shared" si="72"/>
        <v>6665000</v>
      </c>
      <c r="P205" s="211" t="str">
        <f aca="true" t="shared" si="74" ref="P205:P268">A205</f>
        <v>x2/2L28</v>
      </c>
    </row>
    <row r="206" spans="1:16" s="140" customFormat="1" ht="16.5">
      <c r="A206" s="132" t="s">
        <v>263</v>
      </c>
      <c r="B206" s="133" t="s">
        <v>85</v>
      </c>
      <c r="C206" s="134"/>
      <c r="D206" s="135"/>
      <c r="E206" s="136"/>
      <c r="F206" s="136"/>
      <c r="G206" s="137"/>
      <c r="H206" s="137"/>
      <c r="I206" s="137"/>
      <c r="J206" s="136"/>
      <c r="K206" s="136"/>
      <c r="L206" s="136"/>
      <c r="M206" s="136"/>
      <c r="N206" s="138">
        <f t="shared" si="40"/>
        <v>0</v>
      </c>
      <c r="O206" s="139"/>
      <c r="P206" s="211" t="str">
        <f t="shared" si="74"/>
        <v>L29</v>
      </c>
    </row>
    <row r="207" spans="1:16" s="140" customFormat="1" ht="16.5">
      <c r="A207" s="141" t="s">
        <v>264</v>
      </c>
      <c r="B207" s="142"/>
      <c r="C207" s="143">
        <v>1</v>
      </c>
      <c r="D207" s="144">
        <v>3.55</v>
      </c>
      <c r="E207" s="145">
        <f>D207*$L$6</f>
        <v>7632500</v>
      </c>
      <c r="F207" s="145">
        <f aca="true" t="shared" si="75" ref="F207:I208">$L$5*F$9</f>
        <v>0</v>
      </c>
      <c r="G207" s="145">
        <f t="shared" si="75"/>
        <v>0</v>
      </c>
      <c r="H207" s="145">
        <f t="shared" si="75"/>
        <v>0</v>
      </c>
      <c r="I207" s="145">
        <f t="shared" si="75"/>
        <v>0</v>
      </c>
      <c r="J207" s="145">
        <f t="shared" si="68"/>
        <v>0</v>
      </c>
      <c r="K207" s="145">
        <f t="shared" si="69"/>
        <v>0</v>
      </c>
      <c r="L207" s="145">
        <f t="shared" si="70"/>
        <v>0</v>
      </c>
      <c r="M207" s="145">
        <f t="shared" si="71"/>
        <v>0</v>
      </c>
      <c r="N207" s="146">
        <f t="shared" si="40"/>
        <v>293558</v>
      </c>
      <c r="O207" s="147">
        <f t="shared" si="72"/>
        <v>7632500</v>
      </c>
      <c r="P207" s="211" t="str">
        <f t="shared" si="74"/>
        <v>x1/2L29</v>
      </c>
    </row>
    <row r="208" spans="1:16" s="140" customFormat="1" ht="16.5">
      <c r="A208" s="148" t="s">
        <v>265</v>
      </c>
      <c r="B208" s="149"/>
      <c r="C208" s="150">
        <v>2</v>
      </c>
      <c r="D208" s="151">
        <v>3.76</v>
      </c>
      <c r="E208" s="152">
        <f>D208*$L$6</f>
        <v>8084000</v>
      </c>
      <c r="F208" s="152">
        <f t="shared" si="75"/>
        <v>0</v>
      </c>
      <c r="G208" s="152">
        <f t="shared" si="75"/>
        <v>0</v>
      </c>
      <c r="H208" s="152">
        <f t="shared" si="75"/>
        <v>0</v>
      </c>
      <c r="I208" s="152">
        <f t="shared" si="75"/>
        <v>0</v>
      </c>
      <c r="J208" s="152">
        <f t="shared" si="68"/>
        <v>0</v>
      </c>
      <c r="K208" s="152">
        <f t="shared" si="69"/>
        <v>0</v>
      </c>
      <c r="L208" s="152">
        <f t="shared" si="70"/>
        <v>0</v>
      </c>
      <c r="M208" s="152">
        <f t="shared" si="71"/>
        <v>0</v>
      </c>
      <c r="N208" s="153">
        <f t="shared" si="40"/>
        <v>310923</v>
      </c>
      <c r="O208" s="154">
        <f t="shared" si="72"/>
        <v>8084000</v>
      </c>
      <c r="P208" s="211" t="str">
        <f t="shared" si="74"/>
        <v>x2/2L29</v>
      </c>
    </row>
    <row r="209" spans="1:16" ht="16.5">
      <c r="A209" s="117"/>
      <c r="B209" s="80" t="s">
        <v>27</v>
      </c>
      <c r="C209" s="81"/>
      <c r="D209" s="82"/>
      <c r="E209" s="83"/>
      <c r="F209" s="83"/>
      <c r="G209" s="84"/>
      <c r="H209" s="84"/>
      <c r="I209" s="84"/>
      <c r="J209" s="83"/>
      <c r="K209" s="83"/>
      <c r="L209" s="83"/>
      <c r="M209" s="83"/>
      <c r="N209" s="85">
        <f t="shared" si="40"/>
        <v>0</v>
      </c>
      <c r="O209" s="104"/>
      <c r="P209" s="211">
        <f t="shared" si="74"/>
        <v>0</v>
      </c>
    </row>
    <row r="210" spans="1:16" ht="16.5">
      <c r="A210" s="118"/>
      <c r="B210" s="48" t="s">
        <v>36</v>
      </c>
      <c r="C210" s="46"/>
      <c r="D210" s="49"/>
      <c r="E210" s="50"/>
      <c r="F210" s="50"/>
      <c r="G210" s="47"/>
      <c r="H210" s="47"/>
      <c r="I210" s="47"/>
      <c r="J210" s="50"/>
      <c r="K210" s="50"/>
      <c r="L210" s="50"/>
      <c r="M210" s="50"/>
      <c r="N210" s="92">
        <f t="shared" si="40"/>
        <v>0</v>
      </c>
      <c r="O210" s="108"/>
      <c r="P210" s="211">
        <f t="shared" si="74"/>
        <v>0</v>
      </c>
    </row>
    <row r="211" spans="1:16" ht="16.5">
      <c r="A211" s="118"/>
      <c r="B211" s="48" t="s">
        <v>24</v>
      </c>
      <c r="C211" s="46"/>
      <c r="D211" s="49"/>
      <c r="E211" s="50"/>
      <c r="F211" s="50"/>
      <c r="G211" s="47"/>
      <c r="H211" s="47"/>
      <c r="I211" s="47"/>
      <c r="J211" s="50"/>
      <c r="K211" s="50"/>
      <c r="L211" s="50"/>
      <c r="M211" s="50"/>
      <c r="N211" s="92">
        <f t="shared" si="40"/>
        <v>0</v>
      </c>
      <c r="O211" s="108"/>
      <c r="P211" s="211">
        <f t="shared" si="74"/>
        <v>0</v>
      </c>
    </row>
    <row r="212" spans="1:16" ht="16.5">
      <c r="A212" s="112" t="s">
        <v>266</v>
      </c>
      <c r="B212" s="86" t="s">
        <v>30</v>
      </c>
      <c r="C212" s="87"/>
      <c r="D212" s="88"/>
      <c r="E212" s="89"/>
      <c r="F212" s="89"/>
      <c r="G212" s="90"/>
      <c r="H212" s="90"/>
      <c r="I212" s="90"/>
      <c r="J212" s="89"/>
      <c r="K212" s="89"/>
      <c r="L212" s="89"/>
      <c r="M212" s="89"/>
      <c r="N212" s="91">
        <f t="shared" si="40"/>
        <v>0</v>
      </c>
      <c r="O212" s="105"/>
      <c r="P212" s="211" t="str">
        <f t="shared" si="74"/>
        <v>L30</v>
      </c>
    </row>
    <row r="213" spans="1:16" ht="16.5">
      <c r="A213" s="113" t="s">
        <v>267</v>
      </c>
      <c r="B213" s="61"/>
      <c r="C213" s="58">
        <v>1</v>
      </c>
      <c r="D213" s="6">
        <v>5.19</v>
      </c>
      <c r="E213" s="10">
        <f>D213*$L$6</f>
        <v>11158500</v>
      </c>
      <c r="F213" s="10">
        <f aca="true" t="shared" si="76" ref="F213:I214">$L$5*F$9</f>
        <v>0</v>
      </c>
      <c r="G213" s="10">
        <f t="shared" si="76"/>
        <v>0</v>
      </c>
      <c r="H213" s="10">
        <f t="shared" si="76"/>
        <v>0</v>
      </c>
      <c r="I213" s="10">
        <f t="shared" si="76"/>
        <v>0</v>
      </c>
      <c r="J213" s="10">
        <f>E213*J$9</f>
        <v>0</v>
      </c>
      <c r="K213" s="10">
        <f>E213*K$9</f>
        <v>0</v>
      </c>
      <c r="L213" s="10">
        <f>E213*L$9</f>
        <v>0</v>
      </c>
      <c r="M213" s="10">
        <f>E213*M$9</f>
        <v>0</v>
      </c>
      <c r="N213" s="59">
        <f t="shared" si="40"/>
        <v>429173</v>
      </c>
      <c r="O213" s="99">
        <f>E213+SUM(F213:M213)</f>
        <v>11158500</v>
      </c>
      <c r="P213" s="211" t="str">
        <f t="shared" si="74"/>
        <v>x1/2L30</v>
      </c>
    </row>
    <row r="214" spans="1:16" ht="16.5">
      <c r="A214" s="115" t="s">
        <v>268</v>
      </c>
      <c r="B214" s="93"/>
      <c r="C214" s="55">
        <v>2</v>
      </c>
      <c r="D214" s="56">
        <v>5.41</v>
      </c>
      <c r="E214" s="7">
        <f>D214*$L$6</f>
        <v>11631500</v>
      </c>
      <c r="F214" s="7">
        <f t="shared" si="76"/>
        <v>0</v>
      </c>
      <c r="G214" s="7">
        <f t="shared" si="76"/>
        <v>0</v>
      </c>
      <c r="H214" s="7">
        <f t="shared" si="76"/>
        <v>0</v>
      </c>
      <c r="I214" s="7">
        <f t="shared" si="76"/>
        <v>0</v>
      </c>
      <c r="J214" s="7">
        <f>E214*J$9</f>
        <v>0</v>
      </c>
      <c r="K214" s="7">
        <f>E214*K$9</f>
        <v>0</v>
      </c>
      <c r="L214" s="7">
        <f>E214*L$9</f>
        <v>0</v>
      </c>
      <c r="M214" s="7">
        <f>E214*M$9</f>
        <v>0</v>
      </c>
      <c r="N214" s="57">
        <f t="shared" si="40"/>
        <v>447365</v>
      </c>
      <c r="O214" s="101">
        <f>E214+SUM(F214:M214)</f>
        <v>11631500</v>
      </c>
      <c r="P214" s="211" t="str">
        <f t="shared" si="74"/>
        <v>x2/2L30</v>
      </c>
    </row>
    <row r="215" spans="1:16" ht="16.5">
      <c r="A215" s="116" t="s">
        <v>269</v>
      </c>
      <c r="B215" s="75" t="s">
        <v>6</v>
      </c>
      <c r="C215" s="64"/>
      <c r="D215" s="76"/>
      <c r="E215" s="77"/>
      <c r="F215" s="77"/>
      <c r="G215" s="73"/>
      <c r="H215" s="73"/>
      <c r="I215" s="73"/>
      <c r="J215" s="77"/>
      <c r="K215" s="77"/>
      <c r="L215" s="77"/>
      <c r="M215" s="77"/>
      <c r="N215" s="74">
        <f t="shared" si="40"/>
        <v>0</v>
      </c>
      <c r="O215" s="103"/>
      <c r="P215" s="211" t="str">
        <f t="shared" si="74"/>
        <v>L31</v>
      </c>
    </row>
    <row r="216" spans="1:16" ht="16.5">
      <c r="A216" s="113" t="s">
        <v>270</v>
      </c>
      <c r="B216" s="61"/>
      <c r="C216" s="58">
        <v>1</v>
      </c>
      <c r="D216" s="6">
        <v>5.41</v>
      </c>
      <c r="E216" s="10">
        <f>D216*$L$6</f>
        <v>11631500</v>
      </c>
      <c r="F216" s="10">
        <f aca="true" t="shared" si="77" ref="F216:I217">$L$5*F$9</f>
        <v>0</v>
      </c>
      <c r="G216" s="10">
        <f t="shared" si="77"/>
        <v>0</v>
      </c>
      <c r="H216" s="10">
        <f t="shared" si="77"/>
        <v>0</v>
      </c>
      <c r="I216" s="10">
        <f t="shared" si="77"/>
        <v>0</v>
      </c>
      <c r="J216" s="10">
        <f>E216*J$9</f>
        <v>0</v>
      </c>
      <c r="K216" s="10">
        <f>E216*K$9</f>
        <v>0</v>
      </c>
      <c r="L216" s="10">
        <f>E216*L$9</f>
        <v>0</v>
      </c>
      <c r="M216" s="10">
        <f>E216*M$9</f>
        <v>0</v>
      </c>
      <c r="N216" s="59">
        <f t="shared" si="40"/>
        <v>447365</v>
      </c>
      <c r="O216" s="99">
        <f>E216+SUM(F216:M216)</f>
        <v>11631500</v>
      </c>
      <c r="P216" s="211" t="str">
        <f t="shared" si="74"/>
        <v>x1/2L31</v>
      </c>
    </row>
    <row r="217" spans="1:16" ht="16.5">
      <c r="A217" s="115" t="s">
        <v>271</v>
      </c>
      <c r="B217" s="93"/>
      <c r="C217" s="55">
        <v>2</v>
      </c>
      <c r="D217" s="56">
        <v>5.75</v>
      </c>
      <c r="E217" s="7">
        <f>D217*$L$6</f>
        <v>12362500</v>
      </c>
      <c r="F217" s="7">
        <f t="shared" si="77"/>
        <v>0</v>
      </c>
      <c r="G217" s="7">
        <f t="shared" si="77"/>
        <v>0</v>
      </c>
      <c r="H217" s="7">
        <f t="shared" si="77"/>
        <v>0</v>
      </c>
      <c r="I217" s="7">
        <f t="shared" si="77"/>
        <v>0</v>
      </c>
      <c r="J217" s="7">
        <f>E217*J$9</f>
        <v>0</v>
      </c>
      <c r="K217" s="7">
        <f>E217*K$9</f>
        <v>0</v>
      </c>
      <c r="L217" s="7">
        <f>E217*L$9</f>
        <v>0</v>
      </c>
      <c r="M217" s="7">
        <f>E217*M$9</f>
        <v>0</v>
      </c>
      <c r="N217" s="57">
        <f t="shared" si="40"/>
        <v>475481</v>
      </c>
      <c r="O217" s="101">
        <f>E217+SUM(F217:M217)</f>
        <v>12362500</v>
      </c>
      <c r="P217" s="211" t="str">
        <f t="shared" si="74"/>
        <v>x2/2L31</v>
      </c>
    </row>
    <row r="218" spans="1:16" ht="16.5">
      <c r="A218" s="116" t="s">
        <v>272</v>
      </c>
      <c r="B218" s="75" t="s">
        <v>62</v>
      </c>
      <c r="C218" s="64"/>
      <c r="D218" s="76"/>
      <c r="E218" s="77"/>
      <c r="F218" s="77"/>
      <c r="G218" s="73"/>
      <c r="H218" s="73"/>
      <c r="I218" s="73"/>
      <c r="J218" s="77"/>
      <c r="K218" s="77"/>
      <c r="L218" s="77"/>
      <c r="M218" s="77"/>
      <c r="N218" s="74">
        <f aca="true" t="shared" si="78" ref="N218:N281">ROUND(O218/26,0)</f>
        <v>0</v>
      </c>
      <c r="O218" s="103"/>
      <c r="P218" s="211" t="str">
        <f t="shared" si="74"/>
        <v>L32</v>
      </c>
    </row>
    <row r="219" spans="1:16" ht="16.5">
      <c r="A219" s="113" t="s">
        <v>273</v>
      </c>
      <c r="B219" s="61"/>
      <c r="C219" s="58">
        <v>1</v>
      </c>
      <c r="D219" s="6">
        <v>4.92</v>
      </c>
      <c r="E219" s="10">
        <f>D219*$L$6</f>
        <v>10578000</v>
      </c>
      <c r="F219" s="10">
        <f aca="true" t="shared" si="79" ref="F219:I220">$L$5*F$9</f>
        <v>0</v>
      </c>
      <c r="G219" s="10">
        <f t="shared" si="79"/>
        <v>0</v>
      </c>
      <c r="H219" s="10">
        <f t="shared" si="79"/>
        <v>0</v>
      </c>
      <c r="I219" s="10">
        <f t="shared" si="79"/>
        <v>0</v>
      </c>
      <c r="J219" s="10">
        <f>E219*J$9</f>
        <v>0</v>
      </c>
      <c r="K219" s="10">
        <f>E219*K$9</f>
        <v>0</v>
      </c>
      <c r="L219" s="10">
        <f>E219*L$9</f>
        <v>0</v>
      </c>
      <c r="M219" s="10">
        <f>E219*M$9</f>
        <v>0</v>
      </c>
      <c r="N219" s="59">
        <f t="shared" si="78"/>
        <v>406846</v>
      </c>
      <c r="O219" s="99">
        <f>E219+SUM(F219:M219)</f>
        <v>10578000</v>
      </c>
      <c r="P219" s="211" t="str">
        <f t="shared" si="74"/>
        <v>x1/2L32</v>
      </c>
    </row>
    <row r="220" spans="1:16" ht="16.5">
      <c r="A220" s="114" t="s">
        <v>274</v>
      </c>
      <c r="B220" s="51"/>
      <c r="C220" s="52">
        <v>2</v>
      </c>
      <c r="D220" s="5">
        <v>5.19</v>
      </c>
      <c r="E220" s="8">
        <f>D220*$L$6</f>
        <v>11158500</v>
      </c>
      <c r="F220" s="8">
        <f t="shared" si="79"/>
        <v>0</v>
      </c>
      <c r="G220" s="8">
        <f t="shared" si="79"/>
        <v>0</v>
      </c>
      <c r="H220" s="8">
        <f t="shared" si="79"/>
        <v>0</v>
      </c>
      <c r="I220" s="8">
        <f t="shared" si="79"/>
        <v>0</v>
      </c>
      <c r="J220" s="8">
        <f>E220*J$9</f>
        <v>0</v>
      </c>
      <c r="K220" s="8">
        <f>E220*K$9</f>
        <v>0</v>
      </c>
      <c r="L220" s="8">
        <f>E220*L$9</f>
        <v>0</v>
      </c>
      <c r="M220" s="8">
        <f>E220*M$9</f>
        <v>0</v>
      </c>
      <c r="N220" s="53">
        <f t="shared" si="78"/>
        <v>429173</v>
      </c>
      <c r="O220" s="100">
        <f>E220+SUM(F220:M220)</f>
        <v>11158500</v>
      </c>
      <c r="P220" s="211" t="str">
        <f t="shared" si="74"/>
        <v>x2/2L32</v>
      </c>
    </row>
    <row r="221" spans="1:16" ht="16.5">
      <c r="A221" s="118" t="s">
        <v>275</v>
      </c>
      <c r="B221" s="48" t="s">
        <v>17</v>
      </c>
      <c r="C221" s="46"/>
      <c r="D221" s="49"/>
      <c r="E221" s="50"/>
      <c r="F221" s="50"/>
      <c r="G221" s="47"/>
      <c r="H221" s="47"/>
      <c r="I221" s="47"/>
      <c r="J221" s="50"/>
      <c r="K221" s="50"/>
      <c r="L221" s="50"/>
      <c r="M221" s="50"/>
      <c r="N221" s="92">
        <f t="shared" si="78"/>
        <v>0</v>
      </c>
      <c r="O221" s="108"/>
      <c r="P221" s="211" t="str">
        <f t="shared" si="74"/>
        <v>L33</v>
      </c>
    </row>
    <row r="222" spans="1:16" ht="16.5">
      <c r="A222" s="114" t="s">
        <v>276</v>
      </c>
      <c r="B222" s="51"/>
      <c r="C222" s="52">
        <v>1</v>
      </c>
      <c r="D222" s="5">
        <v>5.19</v>
      </c>
      <c r="E222" s="8">
        <f>D222*$L$6</f>
        <v>11158500</v>
      </c>
      <c r="F222" s="8">
        <f aca="true" t="shared" si="80" ref="F222:I223">$L$5*F$9</f>
        <v>0</v>
      </c>
      <c r="G222" s="8">
        <f t="shared" si="80"/>
        <v>0</v>
      </c>
      <c r="H222" s="8">
        <f t="shared" si="80"/>
        <v>0</v>
      </c>
      <c r="I222" s="8">
        <f t="shared" si="80"/>
        <v>0</v>
      </c>
      <c r="J222" s="8">
        <f>E222*J$9</f>
        <v>0</v>
      </c>
      <c r="K222" s="8">
        <f>E222*K$9</f>
        <v>0</v>
      </c>
      <c r="L222" s="8">
        <f>E222*L$9</f>
        <v>0</v>
      </c>
      <c r="M222" s="8">
        <f>E222*M$9</f>
        <v>0</v>
      </c>
      <c r="N222" s="53">
        <f t="shared" si="78"/>
        <v>429173</v>
      </c>
      <c r="O222" s="100">
        <f>E222+SUM(F222:M222)</f>
        <v>11158500</v>
      </c>
      <c r="P222" s="211" t="str">
        <f t="shared" si="74"/>
        <v>x1/2L33</v>
      </c>
    </row>
    <row r="223" spans="1:16" ht="16.5">
      <c r="A223" s="115" t="s">
        <v>277</v>
      </c>
      <c r="B223" s="93"/>
      <c r="C223" s="55">
        <v>2</v>
      </c>
      <c r="D223" s="56">
        <v>5.41</v>
      </c>
      <c r="E223" s="7">
        <f>D223*$L$6</f>
        <v>11631500</v>
      </c>
      <c r="F223" s="7">
        <f t="shared" si="80"/>
        <v>0</v>
      </c>
      <c r="G223" s="7">
        <f t="shared" si="80"/>
        <v>0</v>
      </c>
      <c r="H223" s="7">
        <f t="shared" si="80"/>
        <v>0</v>
      </c>
      <c r="I223" s="7">
        <f t="shared" si="80"/>
        <v>0</v>
      </c>
      <c r="J223" s="7">
        <f>E223*J$9</f>
        <v>0</v>
      </c>
      <c r="K223" s="7">
        <f>E223*K$9</f>
        <v>0</v>
      </c>
      <c r="L223" s="7">
        <f>E223*L$9</f>
        <v>0</v>
      </c>
      <c r="M223" s="7">
        <f>E223*M$9</f>
        <v>0</v>
      </c>
      <c r="N223" s="57">
        <f t="shared" si="78"/>
        <v>447365</v>
      </c>
      <c r="O223" s="101">
        <f>E223+SUM(F223:M223)</f>
        <v>11631500</v>
      </c>
      <c r="P223" s="211" t="str">
        <f t="shared" si="74"/>
        <v>x2/2L33</v>
      </c>
    </row>
    <row r="224" spans="1:16" ht="16.5">
      <c r="A224" s="116" t="s">
        <v>278</v>
      </c>
      <c r="B224" s="75" t="s">
        <v>1</v>
      </c>
      <c r="C224" s="64"/>
      <c r="D224" s="76"/>
      <c r="E224" s="77"/>
      <c r="F224" s="77"/>
      <c r="G224" s="73"/>
      <c r="H224" s="73"/>
      <c r="I224" s="73"/>
      <c r="J224" s="77"/>
      <c r="K224" s="77"/>
      <c r="L224" s="77"/>
      <c r="M224" s="77"/>
      <c r="N224" s="74">
        <f t="shared" si="78"/>
        <v>0</v>
      </c>
      <c r="O224" s="103"/>
      <c r="P224" s="211" t="str">
        <f t="shared" si="74"/>
        <v>L34</v>
      </c>
    </row>
    <row r="225" spans="1:16" ht="16.5">
      <c r="A225" s="113" t="s">
        <v>279</v>
      </c>
      <c r="B225" s="61"/>
      <c r="C225" s="58">
        <v>1</v>
      </c>
      <c r="D225" s="6">
        <v>4.37</v>
      </c>
      <c r="E225" s="10">
        <f>D225*$L$6</f>
        <v>9395500</v>
      </c>
      <c r="F225" s="10">
        <f aca="true" t="shared" si="81" ref="F225:I226">$L$5*F$9</f>
        <v>0</v>
      </c>
      <c r="G225" s="10">
        <f t="shared" si="81"/>
        <v>0</v>
      </c>
      <c r="H225" s="10">
        <f t="shared" si="81"/>
        <v>0</v>
      </c>
      <c r="I225" s="10">
        <f t="shared" si="81"/>
        <v>0</v>
      </c>
      <c r="J225" s="10">
        <f>E225*J$9</f>
        <v>0</v>
      </c>
      <c r="K225" s="10">
        <f>E225*K$9</f>
        <v>0</v>
      </c>
      <c r="L225" s="10">
        <f>E225*L$9</f>
        <v>0</v>
      </c>
      <c r="M225" s="10">
        <f>E225*M$9</f>
        <v>0</v>
      </c>
      <c r="N225" s="59">
        <f t="shared" si="78"/>
        <v>361365</v>
      </c>
      <c r="O225" s="99">
        <f>E225+SUM(F225:M225)</f>
        <v>9395500</v>
      </c>
      <c r="P225" s="211" t="str">
        <f t="shared" si="74"/>
        <v>x1/2L34</v>
      </c>
    </row>
    <row r="226" spans="1:16" ht="16.5">
      <c r="A226" s="115" t="s">
        <v>280</v>
      </c>
      <c r="B226" s="93"/>
      <c r="C226" s="55">
        <v>2</v>
      </c>
      <c r="D226" s="56">
        <v>4.68</v>
      </c>
      <c r="E226" s="7">
        <f>D226*$L$6</f>
        <v>10062000</v>
      </c>
      <c r="F226" s="7">
        <f t="shared" si="81"/>
        <v>0</v>
      </c>
      <c r="G226" s="7">
        <f t="shared" si="81"/>
        <v>0</v>
      </c>
      <c r="H226" s="7">
        <f t="shared" si="81"/>
        <v>0</v>
      </c>
      <c r="I226" s="7">
        <f t="shared" si="81"/>
        <v>0</v>
      </c>
      <c r="J226" s="7">
        <f>E226*J$9</f>
        <v>0</v>
      </c>
      <c r="K226" s="7">
        <f>E226*K$9</f>
        <v>0</v>
      </c>
      <c r="L226" s="7">
        <f>E226*L$9</f>
        <v>0</v>
      </c>
      <c r="M226" s="7">
        <f>E226*M$9</f>
        <v>0</v>
      </c>
      <c r="N226" s="57">
        <f t="shared" si="78"/>
        <v>387000</v>
      </c>
      <c r="O226" s="101">
        <f>E226+SUM(F226:M226)</f>
        <v>10062000</v>
      </c>
      <c r="P226" s="211" t="str">
        <f t="shared" si="74"/>
        <v>x2/2L34</v>
      </c>
    </row>
    <row r="227" spans="1:16" ht="16.5">
      <c r="A227" s="116" t="s">
        <v>281</v>
      </c>
      <c r="B227" s="75" t="s">
        <v>22</v>
      </c>
      <c r="C227" s="64"/>
      <c r="D227" s="76"/>
      <c r="E227" s="77"/>
      <c r="F227" s="77"/>
      <c r="G227" s="73"/>
      <c r="H227" s="73"/>
      <c r="I227" s="73"/>
      <c r="J227" s="77"/>
      <c r="K227" s="77"/>
      <c r="L227" s="77"/>
      <c r="M227" s="77"/>
      <c r="N227" s="74">
        <f t="shared" si="78"/>
        <v>0</v>
      </c>
      <c r="O227" s="103"/>
      <c r="P227" s="211" t="str">
        <f t="shared" si="74"/>
        <v>L35</v>
      </c>
    </row>
    <row r="228" spans="1:16" ht="16.5">
      <c r="A228" s="113" t="s">
        <v>282</v>
      </c>
      <c r="B228" s="61"/>
      <c r="C228" s="58">
        <v>1</v>
      </c>
      <c r="D228" s="6">
        <v>4.68</v>
      </c>
      <c r="E228" s="10">
        <f>D228*$L$6</f>
        <v>10062000</v>
      </c>
      <c r="F228" s="10">
        <f aca="true" t="shared" si="82" ref="F228:I229">$L$5*F$9</f>
        <v>0</v>
      </c>
      <c r="G228" s="10">
        <f t="shared" si="82"/>
        <v>0</v>
      </c>
      <c r="H228" s="10">
        <f t="shared" si="82"/>
        <v>0</v>
      </c>
      <c r="I228" s="10">
        <f t="shared" si="82"/>
        <v>0</v>
      </c>
      <c r="J228" s="10">
        <f>E228*J$9</f>
        <v>0</v>
      </c>
      <c r="K228" s="10">
        <f>E228*K$9</f>
        <v>0</v>
      </c>
      <c r="L228" s="10">
        <f>E228*L$9</f>
        <v>0</v>
      </c>
      <c r="M228" s="10">
        <f>E228*M$9</f>
        <v>0</v>
      </c>
      <c r="N228" s="59">
        <f t="shared" si="78"/>
        <v>387000</v>
      </c>
      <c r="O228" s="99">
        <f>E228+SUM(F228:M228)</f>
        <v>10062000</v>
      </c>
      <c r="P228" s="211" t="str">
        <f t="shared" si="74"/>
        <v>x1/2L35</v>
      </c>
    </row>
    <row r="229" spans="1:16" ht="16.5">
      <c r="A229" s="115" t="s">
        <v>283</v>
      </c>
      <c r="B229" s="93"/>
      <c r="C229" s="55">
        <v>2</v>
      </c>
      <c r="D229" s="56">
        <v>4.92</v>
      </c>
      <c r="E229" s="7">
        <f>D229*$L$6</f>
        <v>10578000</v>
      </c>
      <c r="F229" s="7">
        <f t="shared" si="82"/>
        <v>0</v>
      </c>
      <c r="G229" s="7">
        <f t="shared" si="82"/>
        <v>0</v>
      </c>
      <c r="H229" s="7">
        <f t="shared" si="82"/>
        <v>0</v>
      </c>
      <c r="I229" s="7">
        <f t="shared" si="82"/>
        <v>0</v>
      </c>
      <c r="J229" s="7">
        <f>E229*J$9</f>
        <v>0</v>
      </c>
      <c r="K229" s="7">
        <f>E229*K$9</f>
        <v>0</v>
      </c>
      <c r="L229" s="7">
        <f>E229*L$9</f>
        <v>0</v>
      </c>
      <c r="M229" s="7">
        <f>E229*M$9</f>
        <v>0</v>
      </c>
      <c r="N229" s="57">
        <f t="shared" si="78"/>
        <v>406846</v>
      </c>
      <c r="O229" s="101">
        <f>E229+SUM(F229:M229)</f>
        <v>10578000</v>
      </c>
      <c r="P229" s="211" t="str">
        <f t="shared" si="74"/>
        <v>x2/2L35</v>
      </c>
    </row>
    <row r="230" spans="1:16" ht="16.5">
      <c r="A230" s="116" t="s">
        <v>284</v>
      </c>
      <c r="B230" s="75" t="s">
        <v>47</v>
      </c>
      <c r="C230" s="64"/>
      <c r="D230" s="76"/>
      <c r="E230" s="77"/>
      <c r="F230" s="77"/>
      <c r="G230" s="73"/>
      <c r="H230" s="73"/>
      <c r="I230" s="73"/>
      <c r="J230" s="77"/>
      <c r="K230" s="77"/>
      <c r="L230" s="77"/>
      <c r="M230" s="77"/>
      <c r="N230" s="74">
        <f t="shared" si="78"/>
        <v>0</v>
      </c>
      <c r="O230" s="103"/>
      <c r="P230" s="211" t="str">
        <f t="shared" si="74"/>
        <v>L36</v>
      </c>
    </row>
    <row r="231" spans="1:16" ht="16.5">
      <c r="A231" s="113" t="s">
        <v>285</v>
      </c>
      <c r="B231" s="61"/>
      <c r="C231" s="58">
        <v>1</v>
      </c>
      <c r="D231" s="6">
        <v>4.68</v>
      </c>
      <c r="E231" s="10">
        <f>D231*$L$6</f>
        <v>10062000</v>
      </c>
      <c r="F231" s="10">
        <f aca="true" t="shared" si="83" ref="F231:I232">$L$5*F$9</f>
        <v>0</v>
      </c>
      <c r="G231" s="10">
        <f t="shared" si="83"/>
        <v>0</v>
      </c>
      <c r="H231" s="10">
        <f t="shared" si="83"/>
        <v>0</v>
      </c>
      <c r="I231" s="10">
        <f t="shared" si="83"/>
        <v>0</v>
      </c>
      <c r="J231" s="10">
        <f>E231*J$9</f>
        <v>0</v>
      </c>
      <c r="K231" s="10">
        <f>E231*K$9</f>
        <v>0</v>
      </c>
      <c r="L231" s="10">
        <f>E231*L$9</f>
        <v>0</v>
      </c>
      <c r="M231" s="10">
        <f>E231*M$9</f>
        <v>0</v>
      </c>
      <c r="N231" s="59">
        <f t="shared" si="78"/>
        <v>387000</v>
      </c>
      <c r="O231" s="99">
        <f>E231+SUM(F231:M231)</f>
        <v>10062000</v>
      </c>
      <c r="P231" s="211" t="str">
        <f t="shared" si="74"/>
        <v>x1/2L36</v>
      </c>
    </row>
    <row r="232" spans="1:16" ht="16.5">
      <c r="A232" s="115" t="s">
        <v>286</v>
      </c>
      <c r="B232" s="93"/>
      <c r="C232" s="55">
        <v>2</v>
      </c>
      <c r="D232" s="56">
        <v>4.92</v>
      </c>
      <c r="E232" s="7">
        <f>D232*$L$6</f>
        <v>10578000</v>
      </c>
      <c r="F232" s="7">
        <f t="shared" si="83"/>
        <v>0</v>
      </c>
      <c r="G232" s="7">
        <f t="shared" si="83"/>
        <v>0</v>
      </c>
      <c r="H232" s="7">
        <f t="shared" si="83"/>
        <v>0</v>
      </c>
      <c r="I232" s="7">
        <f t="shared" si="83"/>
        <v>0</v>
      </c>
      <c r="J232" s="7">
        <f>E232*J$9</f>
        <v>0</v>
      </c>
      <c r="K232" s="7">
        <f>E232*K$9</f>
        <v>0</v>
      </c>
      <c r="L232" s="7">
        <f>E232*L$9</f>
        <v>0</v>
      </c>
      <c r="M232" s="7">
        <f>E232*M$9</f>
        <v>0</v>
      </c>
      <c r="N232" s="57">
        <f t="shared" si="78"/>
        <v>406846</v>
      </c>
      <c r="O232" s="101">
        <f>E232+SUM(F232:M232)</f>
        <v>10578000</v>
      </c>
      <c r="P232" s="211" t="str">
        <f t="shared" si="74"/>
        <v>x2/2L36</v>
      </c>
    </row>
    <row r="233" spans="1:16" ht="16.5">
      <c r="A233" s="116" t="s">
        <v>287</v>
      </c>
      <c r="B233" s="75" t="s">
        <v>75</v>
      </c>
      <c r="C233" s="64"/>
      <c r="D233" s="76"/>
      <c r="E233" s="77"/>
      <c r="F233" s="77"/>
      <c r="G233" s="73"/>
      <c r="H233" s="73"/>
      <c r="I233" s="73"/>
      <c r="J233" s="77"/>
      <c r="K233" s="77"/>
      <c r="L233" s="77"/>
      <c r="M233" s="77"/>
      <c r="N233" s="74">
        <f t="shared" si="78"/>
        <v>0</v>
      </c>
      <c r="O233" s="103"/>
      <c r="P233" s="211" t="str">
        <f t="shared" si="74"/>
        <v>L37</v>
      </c>
    </row>
    <row r="234" spans="1:16" ht="16.5">
      <c r="A234" s="113" t="s">
        <v>288</v>
      </c>
      <c r="B234" s="61"/>
      <c r="C234" s="58">
        <v>1</v>
      </c>
      <c r="D234" s="6">
        <v>4.92</v>
      </c>
      <c r="E234" s="10">
        <f>D234*$L$6</f>
        <v>10578000</v>
      </c>
      <c r="F234" s="10">
        <f aca="true" t="shared" si="84" ref="F234:I235">$L$5*F$9</f>
        <v>0</v>
      </c>
      <c r="G234" s="10">
        <f t="shared" si="84"/>
        <v>0</v>
      </c>
      <c r="H234" s="10">
        <f t="shared" si="84"/>
        <v>0</v>
      </c>
      <c r="I234" s="10">
        <f t="shared" si="84"/>
        <v>0</v>
      </c>
      <c r="J234" s="10">
        <f>E234*J$9</f>
        <v>0</v>
      </c>
      <c r="K234" s="10">
        <f>E234*K$9</f>
        <v>0</v>
      </c>
      <c r="L234" s="10">
        <f>E234*L$9</f>
        <v>0</v>
      </c>
      <c r="M234" s="10">
        <f>E234*M$9</f>
        <v>0</v>
      </c>
      <c r="N234" s="59">
        <f t="shared" si="78"/>
        <v>406846</v>
      </c>
      <c r="O234" s="99">
        <f>E234+SUM(F234:M234)</f>
        <v>10578000</v>
      </c>
      <c r="P234" s="211" t="str">
        <f t="shared" si="74"/>
        <v>x1/2L37</v>
      </c>
    </row>
    <row r="235" spans="1:16" ht="16.5">
      <c r="A235" s="115" t="s">
        <v>289</v>
      </c>
      <c r="B235" s="93"/>
      <c r="C235" s="55">
        <v>2</v>
      </c>
      <c r="D235" s="56">
        <v>5.19</v>
      </c>
      <c r="E235" s="7">
        <f>D235*$L$6</f>
        <v>11158500</v>
      </c>
      <c r="F235" s="7">
        <f t="shared" si="84"/>
        <v>0</v>
      </c>
      <c r="G235" s="7">
        <f t="shared" si="84"/>
        <v>0</v>
      </c>
      <c r="H235" s="7">
        <f t="shared" si="84"/>
        <v>0</v>
      </c>
      <c r="I235" s="7">
        <f t="shared" si="84"/>
        <v>0</v>
      </c>
      <c r="J235" s="7">
        <f>E235*J$9</f>
        <v>0</v>
      </c>
      <c r="K235" s="7">
        <f>E235*K$9</f>
        <v>0</v>
      </c>
      <c r="L235" s="7">
        <f>E235*L$9</f>
        <v>0</v>
      </c>
      <c r="M235" s="7">
        <f>E235*M$9</f>
        <v>0</v>
      </c>
      <c r="N235" s="57">
        <f t="shared" si="78"/>
        <v>429173</v>
      </c>
      <c r="O235" s="101">
        <f>E235+SUM(F235:M235)</f>
        <v>11158500</v>
      </c>
      <c r="P235" s="211" t="str">
        <f t="shared" si="74"/>
        <v>x2/2L37</v>
      </c>
    </row>
    <row r="236" spans="1:16" ht="16.5">
      <c r="A236" s="116" t="s">
        <v>290</v>
      </c>
      <c r="B236" s="75" t="s">
        <v>40</v>
      </c>
      <c r="C236" s="64"/>
      <c r="D236" s="76"/>
      <c r="E236" s="77"/>
      <c r="F236" s="77"/>
      <c r="G236" s="73"/>
      <c r="H236" s="73"/>
      <c r="I236" s="73"/>
      <c r="J236" s="77"/>
      <c r="K236" s="77"/>
      <c r="L236" s="77"/>
      <c r="M236" s="77"/>
      <c r="N236" s="74">
        <f t="shared" si="78"/>
        <v>0</v>
      </c>
      <c r="O236" s="103"/>
      <c r="P236" s="211" t="str">
        <f t="shared" si="74"/>
        <v>L38</v>
      </c>
    </row>
    <row r="237" spans="1:16" ht="16.5">
      <c r="A237" s="113" t="s">
        <v>291</v>
      </c>
      <c r="B237" s="61"/>
      <c r="C237" s="58">
        <v>1</v>
      </c>
      <c r="D237" s="6">
        <v>4.16</v>
      </c>
      <c r="E237" s="10">
        <f>D237*$L$6</f>
        <v>8944000</v>
      </c>
      <c r="F237" s="10">
        <f aca="true" t="shared" si="85" ref="F237:I238">$L$5*F$9</f>
        <v>0</v>
      </c>
      <c r="G237" s="10">
        <f t="shared" si="85"/>
        <v>0</v>
      </c>
      <c r="H237" s="10">
        <f t="shared" si="85"/>
        <v>0</v>
      </c>
      <c r="I237" s="10">
        <f t="shared" si="85"/>
        <v>0</v>
      </c>
      <c r="J237" s="10">
        <f>E237*J$9</f>
        <v>0</v>
      </c>
      <c r="K237" s="10">
        <f>E237*K$9</f>
        <v>0</v>
      </c>
      <c r="L237" s="10">
        <f>E237*L$9</f>
        <v>0</v>
      </c>
      <c r="M237" s="10">
        <f>E237*M$9</f>
        <v>0</v>
      </c>
      <c r="N237" s="59">
        <f t="shared" si="78"/>
        <v>344000</v>
      </c>
      <c r="O237" s="99">
        <f>E237+SUM(F237:M237)</f>
        <v>8944000</v>
      </c>
      <c r="P237" s="211" t="str">
        <f t="shared" si="74"/>
        <v>x1/2L38</v>
      </c>
    </row>
    <row r="238" spans="1:16" ht="16.5">
      <c r="A238" s="115" t="s">
        <v>292</v>
      </c>
      <c r="B238" s="93"/>
      <c r="C238" s="55">
        <v>2</v>
      </c>
      <c r="D238" s="56">
        <v>4.37</v>
      </c>
      <c r="E238" s="7">
        <f>D238*$L$6</f>
        <v>9395500</v>
      </c>
      <c r="F238" s="7">
        <f t="shared" si="85"/>
        <v>0</v>
      </c>
      <c r="G238" s="7">
        <f t="shared" si="85"/>
        <v>0</v>
      </c>
      <c r="H238" s="7">
        <f t="shared" si="85"/>
        <v>0</v>
      </c>
      <c r="I238" s="7">
        <f t="shared" si="85"/>
        <v>0</v>
      </c>
      <c r="J238" s="7">
        <f>E238*J$9</f>
        <v>0</v>
      </c>
      <c r="K238" s="7">
        <f>E238*K$9</f>
        <v>0</v>
      </c>
      <c r="L238" s="7">
        <f>E238*L$9</f>
        <v>0</v>
      </c>
      <c r="M238" s="7">
        <f>E238*M$9</f>
        <v>0</v>
      </c>
      <c r="N238" s="57">
        <f t="shared" si="78"/>
        <v>361365</v>
      </c>
      <c r="O238" s="101">
        <f>E238+SUM(F238:M238)</f>
        <v>9395500</v>
      </c>
      <c r="P238" s="211" t="str">
        <f t="shared" si="74"/>
        <v>x2/2L38</v>
      </c>
    </row>
    <row r="239" spans="1:16" ht="16.5">
      <c r="A239" s="116" t="s">
        <v>293</v>
      </c>
      <c r="B239" s="75" t="s">
        <v>29</v>
      </c>
      <c r="C239" s="64"/>
      <c r="D239" s="76"/>
      <c r="E239" s="77"/>
      <c r="F239" s="77"/>
      <c r="G239" s="73"/>
      <c r="H239" s="73"/>
      <c r="I239" s="73"/>
      <c r="J239" s="77"/>
      <c r="K239" s="77"/>
      <c r="L239" s="77"/>
      <c r="M239" s="77"/>
      <c r="N239" s="74">
        <f t="shared" si="78"/>
        <v>0</v>
      </c>
      <c r="O239" s="103"/>
      <c r="P239" s="211" t="str">
        <f t="shared" si="74"/>
        <v>L39</v>
      </c>
    </row>
    <row r="240" spans="1:16" ht="16.5">
      <c r="A240" s="113" t="s">
        <v>294</v>
      </c>
      <c r="B240" s="61"/>
      <c r="C240" s="58">
        <v>1</v>
      </c>
      <c r="D240" s="6">
        <v>4.37</v>
      </c>
      <c r="E240" s="10">
        <f>D240*$L$6</f>
        <v>9395500</v>
      </c>
      <c r="F240" s="10">
        <f aca="true" t="shared" si="86" ref="F240:I241">$L$5*F$9</f>
        <v>0</v>
      </c>
      <c r="G240" s="10">
        <f t="shared" si="86"/>
        <v>0</v>
      </c>
      <c r="H240" s="10">
        <f t="shared" si="86"/>
        <v>0</v>
      </c>
      <c r="I240" s="10">
        <f t="shared" si="86"/>
        <v>0</v>
      </c>
      <c r="J240" s="10">
        <f>E240*J$9</f>
        <v>0</v>
      </c>
      <c r="K240" s="10">
        <f>E240*K$9</f>
        <v>0</v>
      </c>
      <c r="L240" s="10">
        <f>E240*L$9</f>
        <v>0</v>
      </c>
      <c r="M240" s="10">
        <f>E240*M$9</f>
        <v>0</v>
      </c>
      <c r="N240" s="59">
        <f t="shared" si="78"/>
        <v>361365</v>
      </c>
      <c r="O240" s="99">
        <f>E240+SUM(F240:M240)</f>
        <v>9395500</v>
      </c>
      <c r="P240" s="211" t="str">
        <f t="shared" si="74"/>
        <v>x1/2L39</v>
      </c>
    </row>
    <row r="241" spans="1:16" ht="16.5">
      <c r="A241" s="115" t="s">
        <v>295</v>
      </c>
      <c r="B241" s="93"/>
      <c r="C241" s="55">
        <v>2</v>
      </c>
      <c r="D241" s="56">
        <v>4.68</v>
      </c>
      <c r="E241" s="7">
        <f>D241*$L$6</f>
        <v>10062000</v>
      </c>
      <c r="F241" s="7">
        <f t="shared" si="86"/>
        <v>0</v>
      </c>
      <c r="G241" s="7">
        <f t="shared" si="86"/>
        <v>0</v>
      </c>
      <c r="H241" s="7">
        <f t="shared" si="86"/>
        <v>0</v>
      </c>
      <c r="I241" s="7">
        <f t="shared" si="86"/>
        <v>0</v>
      </c>
      <c r="J241" s="7">
        <f>E241*J$9</f>
        <v>0</v>
      </c>
      <c r="K241" s="7">
        <f>E241*K$9</f>
        <v>0</v>
      </c>
      <c r="L241" s="7">
        <f>E241*L$9</f>
        <v>0</v>
      </c>
      <c r="M241" s="7">
        <f>E241*M$9</f>
        <v>0</v>
      </c>
      <c r="N241" s="57">
        <f t="shared" si="78"/>
        <v>387000</v>
      </c>
      <c r="O241" s="101">
        <f>E241+SUM(F241:M241)</f>
        <v>10062000</v>
      </c>
      <c r="P241" s="211" t="str">
        <f t="shared" si="74"/>
        <v>x2/2L39</v>
      </c>
    </row>
    <row r="242" spans="1:16" s="140" customFormat="1" ht="16.5">
      <c r="A242" s="132" t="s">
        <v>296</v>
      </c>
      <c r="B242" s="133" t="s">
        <v>55</v>
      </c>
      <c r="C242" s="134"/>
      <c r="D242" s="135"/>
      <c r="E242" s="136"/>
      <c r="F242" s="136"/>
      <c r="G242" s="137"/>
      <c r="H242" s="137"/>
      <c r="I242" s="137"/>
      <c r="J242" s="136"/>
      <c r="K242" s="136"/>
      <c r="L242" s="136"/>
      <c r="M242" s="136"/>
      <c r="N242" s="138">
        <f t="shared" si="78"/>
        <v>0</v>
      </c>
      <c r="O242" s="139"/>
      <c r="P242" s="211" t="str">
        <f t="shared" si="74"/>
        <v>L40</v>
      </c>
    </row>
    <row r="243" spans="1:16" s="140" customFormat="1" ht="16.5">
      <c r="A243" s="141" t="s">
        <v>297</v>
      </c>
      <c r="B243" s="142"/>
      <c r="C243" s="143">
        <v>1</v>
      </c>
      <c r="D243" s="144">
        <v>3.91</v>
      </c>
      <c r="E243" s="145">
        <f>D243*$L$6</f>
        <v>8406500</v>
      </c>
      <c r="F243" s="145">
        <f aca="true" t="shared" si="87" ref="F243:I244">$L$5*F$9</f>
        <v>0</v>
      </c>
      <c r="G243" s="145">
        <f t="shared" si="87"/>
        <v>0</v>
      </c>
      <c r="H243" s="145">
        <f t="shared" si="87"/>
        <v>0</v>
      </c>
      <c r="I243" s="145">
        <f t="shared" si="87"/>
        <v>0</v>
      </c>
      <c r="J243" s="145">
        <f>E243*J$9</f>
        <v>0</v>
      </c>
      <c r="K243" s="145">
        <f>E243*K$9</f>
        <v>0</v>
      </c>
      <c r="L243" s="145">
        <f>E243*L$9</f>
        <v>0</v>
      </c>
      <c r="M243" s="145">
        <f>E243*M$9</f>
        <v>0</v>
      </c>
      <c r="N243" s="146">
        <f t="shared" si="78"/>
        <v>323327</v>
      </c>
      <c r="O243" s="147">
        <f>E243+SUM(F243:M243)</f>
        <v>8406500</v>
      </c>
      <c r="P243" s="211" t="str">
        <f t="shared" si="74"/>
        <v>x1/2L40</v>
      </c>
    </row>
    <row r="244" spans="1:16" s="140" customFormat="1" ht="16.5">
      <c r="A244" s="148" t="s">
        <v>298</v>
      </c>
      <c r="B244" s="149"/>
      <c r="C244" s="150">
        <v>2</v>
      </c>
      <c r="D244" s="151">
        <v>4.16</v>
      </c>
      <c r="E244" s="152">
        <f>D244*$L$6</f>
        <v>8944000</v>
      </c>
      <c r="F244" s="152">
        <f t="shared" si="87"/>
        <v>0</v>
      </c>
      <c r="G244" s="152">
        <f t="shared" si="87"/>
        <v>0</v>
      </c>
      <c r="H244" s="152">
        <f t="shared" si="87"/>
        <v>0</v>
      </c>
      <c r="I244" s="152">
        <f t="shared" si="87"/>
        <v>0</v>
      </c>
      <c r="J244" s="152">
        <f>E244*J$9</f>
        <v>0</v>
      </c>
      <c r="K244" s="152">
        <f>E244*K$9</f>
        <v>0</v>
      </c>
      <c r="L244" s="152">
        <f>E244*L$9</f>
        <v>0</v>
      </c>
      <c r="M244" s="152">
        <f>E244*M$9</f>
        <v>0</v>
      </c>
      <c r="N244" s="153">
        <f t="shared" si="78"/>
        <v>344000</v>
      </c>
      <c r="O244" s="154">
        <f>E244+SUM(F244:M244)</f>
        <v>8944000</v>
      </c>
      <c r="P244" s="211" t="str">
        <f t="shared" si="74"/>
        <v>x2/2L40</v>
      </c>
    </row>
    <row r="245" spans="1:16" s="140" customFormat="1" ht="16.5">
      <c r="A245" s="132" t="s">
        <v>299</v>
      </c>
      <c r="B245" s="133" t="s">
        <v>64</v>
      </c>
      <c r="C245" s="134"/>
      <c r="D245" s="135"/>
      <c r="E245" s="136"/>
      <c r="F245" s="136"/>
      <c r="G245" s="137"/>
      <c r="H245" s="137"/>
      <c r="I245" s="137"/>
      <c r="J245" s="136"/>
      <c r="K245" s="136"/>
      <c r="L245" s="136"/>
      <c r="M245" s="136"/>
      <c r="N245" s="138">
        <f t="shared" si="78"/>
        <v>0</v>
      </c>
      <c r="O245" s="139"/>
      <c r="P245" s="211" t="str">
        <f t="shared" si="74"/>
        <v>L41</v>
      </c>
    </row>
    <row r="246" spans="1:16" s="140" customFormat="1" ht="16.5">
      <c r="A246" s="141" t="s">
        <v>300</v>
      </c>
      <c r="B246" s="142"/>
      <c r="C246" s="143">
        <v>1</v>
      </c>
      <c r="D246" s="144">
        <v>4.16</v>
      </c>
      <c r="E246" s="145">
        <f>D246*$L$6</f>
        <v>8944000</v>
      </c>
      <c r="F246" s="145">
        <f aca="true" t="shared" si="88" ref="F246:I247">$L$5*F$9</f>
        <v>0</v>
      </c>
      <c r="G246" s="145">
        <f t="shared" si="88"/>
        <v>0</v>
      </c>
      <c r="H246" s="145">
        <f t="shared" si="88"/>
        <v>0</v>
      </c>
      <c r="I246" s="145">
        <f t="shared" si="88"/>
        <v>0</v>
      </c>
      <c r="J246" s="145">
        <f>E246*J$9</f>
        <v>0</v>
      </c>
      <c r="K246" s="145">
        <f>E246*K$9</f>
        <v>0</v>
      </c>
      <c r="L246" s="145">
        <f>E246*L$9</f>
        <v>0</v>
      </c>
      <c r="M246" s="145">
        <f>E246*M$9</f>
        <v>0</v>
      </c>
      <c r="N246" s="146">
        <f t="shared" si="78"/>
        <v>344000</v>
      </c>
      <c r="O246" s="147">
        <f>E246+SUM(F246:M246)</f>
        <v>8944000</v>
      </c>
      <c r="P246" s="211" t="str">
        <f t="shared" si="74"/>
        <v>x1/2L41</v>
      </c>
    </row>
    <row r="247" spans="1:16" s="140" customFormat="1" ht="16.5">
      <c r="A247" s="148" t="s">
        <v>301</v>
      </c>
      <c r="B247" s="149"/>
      <c r="C247" s="150">
        <v>2</v>
      </c>
      <c r="D247" s="151">
        <v>4.37</v>
      </c>
      <c r="E247" s="152">
        <f>D247*$L$6</f>
        <v>9395500</v>
      </c>
      <c r="F247" s="152">
        <f t="shared" si="88"/>
        <v>0</v>
      </c>
      <c r="G247" s="152">
        <f t="shared" si="88"/>
        <v>0</v>
      </c>
      <c r="H247" s="152">
        <f t="shared" si="88"/>
        <v>0</v>
      </c>
      <c r="I247" s="152">
        <f t="shared" si="88"/>
        <v>0</v>
      </c>
      <c r="J247" s="152">
        <f>E247*J$9</f>
        <v>0</v>
      </c>
      <c r="K247" s="152">
        <f>E247*K$9</f>
        <v>0</v>
      </c>
      <c r="L247" s="152">
        <f>E247*L$9</f>
        <v>0</v>
      </c>
      <c r="M247" s="152">
        <f>E247*M$9</f>
        <v>0</v>
      </c>
      <c r="N247" s="153">
        <f t="shared" si="78"/>
        <v>361365</v>
      </c>
      <c r="O247" s="154">
        <f>E247+SUM(F247:M247)</f>
        <v>9395500</v>
      </c>
      <c r="P247" s="211" t="str">
        <f t="shared" si="74"/>
        <v>x2/2L41</v>
      </c>
    </row>
    <row r="248" spans="1:16" s="140" customFormat="1" ht="16.5">
      <c r="A248" s="132" t="s">
        <v>302</v>
      </c>
      <c r="B248" s="133" t="s">
        <v>72</v>
      </c>
      <c r="C248" s="134"/>
      <c r="D248" s="135"/>
      <c r="E248" s="136"/>
      <c r="F248" s="136"/>
      <c r="G248" s="137"/>
      <c r="H248" s="137"/>
      <c r="I248" s="137"/>
      <c r="J248" s="136"/>
      <c r="K248" s="136"/>
      <c r="L248" s="136"/>
      <c r="M248" s="136"/>
      <c r="N248" s="138">
        <f t="shared" si="78"/>
        <v>0</v>
      </c>
      <c r="O248" s="139"/>
      <c r="P248" s="211" t="str">
        <f t="shared" si="74"/>
        <v>L42</v>
      </c>
    </row>
    <row r="249" spans="1:16" s="140" customFormat="1" ht="16.5">
      <c r="A249" s="141" t="s">
        <v>303</v>
      </c>
      <c r="B249" s="142"/>
      <c r="C249" s="143">
        <v>1</v>
      </c>
      <c r="D249" s="144">
        <v>3.5</v>
      </c>
      <c r="E249" s="145">
        <f>D249*$L$6</f>
        <v>7525000</v>
      </c>
      <c r="F249" s="145">
        <f aca="true" t="shared" si="89" ref="F249:I250">$L$5*F$9</f>
        <v>0</v>
      </c>
      <c r="G249" s="145">
        <f t="shared" si="89"/>
        <v>0</v>
      </c>
      <c r="H249" s="145">
        <f t="shared" si="89"/>
        <v>0</v>
      </c>
      <c r="I249" s="145">
        <f t="shared" si="89"/>
        <v>0</v>
      </c>
      <c r="J249" s="145">
        <f>E249*J$9</f>
        <v>0</v>
      </c>
      <c r="K249" s="145">
        <f>E249*K$9</f>
        <v>0</v>
      </c>
      <c r="L249" s="145">
        <f>E249*L$9</f>
        <v>0</v>
      </c>
      <c r="M249" s="145">
        <f>E249*M$9</f>
        <v>0</v>
      </c>
      <c r="N249" s="146">
        <f t="shared" si="78"/>
        <v>289423</v>
      </c>
      <c r="O249" s="147">
        <f>E249+SUM(F249:M249)</f>
        <v>7525000</v>
      </c>
      <c r="P249" s="211" t="str">
        <f t="shared" si="74"/>
        <v>x1/2L42</v>
      </c>
    </row>
    <row r="250" spans="1:16" s="140" customFormat="1" ht="16.5">
      <c r="A250" s="148" t="s">
        <v>304</v>
      </c>
      <c r="B250" s="149"/>
      <c r="C250" s="150">
        <v>2</v>
      </c>
      <c r="D250" s="151">
        <v>3.73</v>
      </c>
      <c r="E250" s="152">
        <f>D250*$L$6</f>
        <v>8019500</v>
      </c>
      <c r="F250" s="152">
        <f t="shared" si="89"/>
        <v>0</v>
      </c>
      <c r="G250" s="152">
        <f t="shared" si="89"/>
        <v>0</v>
      </c>
      <c r="H250" s="152">
        <f t="shared" si="89"/>
        <v>0</v>
      </c>
      <c r="I250" s="152">
        <f t="shared" si="89"/>
        <v>0</v>
      </c>
      <c r="J250" s="152">
        <f>E250*J$9</f>
        <v>0</v>
      </c>
      <c r="K250" s="152">
        <f>E250*K$9</f>
        <v>0</v>
      </c>
      <c r="L250" s="152">
        <f>E250*L$9</f>
        <v>0</v>
      </c>
      <c r="M250" s="152">
        <f>E250*M$9</f>
        <v>0</v>
      </c>
      <c r="N250" s="153">
        <f t="shared" si="78"/>
        <v>308442</v>
      </c>
      <c r="O250" s="154">
        <f>E250+SUM(F250:M250)</f>
        <v>8019500</v>
      </c>
      <c r="P250" s="211" t="str">
        <f t="shared" si="74"/>
        <v>x2/2L42</v>
      </c>
    </row>
    <row r="251" spans="1:16" s="140" customFormat="1" ht="16.5">
      <c r="A251" s="132" t="s">
        <v>305</v>
      </c>
      <c r="B251" s="133" t="s">
        <v>58</v>
      </c>
      <c r="C251" s="134"/>
      <c r="D251" s="135"/>
      <c r="E251" s="136"/>
      <c r="F251" s="136"/>
      <c r="G251" s="137"/>
      <c r="H251" s="137"/>
      <c r="I251" s="137"/>
      <c r="J251" s="136"/>
      <c r="K251" s="136"/>
      <c r="L251" s="136"/>
      <c r="M251" s="136"/>
      <c r="N251" s="138">
        <f t="shared" si="78"/>
        <v>0</v>
      </c>
      <c r="O251" s="139"/>
      <c r="P251" s="211" t="str">
        <f t="shared" si="74"/>
        <v>L43</v>
      </c>
    </row>
    <row r="252" spans="1:16" s="140" customFormat="1" ht="16.5">
      <c r="A252" s="141" t="s">
        <v>306</v>
      </c>
      <c r="B252" s="142"/>
      <c r="C252" s="143">
        <v>1</v>
      </c>
      <c r="D252" s="144">
        <v>3.73</v>
      </c>
      <c r="E252" s="145">
        <f>D252*$L$6</f>
        <v>8019500</v>
      </c>
      <c r="F252" s="145">
        <f aca="true" t="shared" si="90" ref="F252:I253">$L$5*F$9</f>
        <v>0</v>
      </c>
      <c r="G252" s="145">
        <f t="shared" si="90"/>
        <v>0</v>
      </c>
      <c r="H252" s="145">
        <f t="shared" si="90"/>
        <v>0</v>
      </c>
      <c r="I252" s="145">
        <f t="shared" si="90"/>
        <v>0</v>
      </c>
      <c r="J252" s="145">
        <f>E252*J$9</f>
        <v>0</v>
      </c>
      <c r="K252" s="145">
        <f>E252*K$9</f>
        <v>0</v>
      </c>
      <c r="L252" s="145">
        <f>E252*L$9</f>
        <v>0</v>
      </c>
      <c r="M252" s="145">
        <f>E252*M$9</f>
        <v>0</v>
      </c>
      <c r="N252" s="146">
        <f t="shared" si="78"/>
        <v>308442</v>
      </c>
      <c r="O252" s="147">
        <f>E252+SUM(F252:M252)</f>
        <v>8019500</v>
      </c>
      <c r="P252" s="211" t="str">
        <f t="shared" si="74"/>
        <v>x1/2L43</v>
      </c>
    </row>
    <row r="253" spans="1:16" s="140" customFormat="1" ht="16.5">
      <c r="A253" s="148" t="s">
        <v>307</v>
      </c>
      <c r="B253" s="149"/>
      <c r="C253" s="150">
        <v>2</v>
      </c>
      <c r="D253" s="151">
        <v>3.91</v>
      </c>
      <c r="E253" s="152">
        <f>D253*$L$6</f>
        <v>8406500</v>
      </c>
      <c r="F253" s="152">
        <f t="shared" si="90"/>
        <v>0</v>
      </c>
      <c r="G253" s="152">
        <f t="shared" si="90"/>
        <v>0</v>
      </c>
      <c r="H253" s="152">
        <f t="shared" si="90"/>
        <v>0</v>
      </c>
      <c r="I253" s="152">
        <f t="shared" si="90"/>
        <v>0</v>
      </c>
      <c r="J253" s="152">
        <f>E253*J$9</f>
        <v>0</v>
      </c>
      <c r="K253" s="152">
        <f>E253*K$9</f>
        <v>0</v>
      </c>
      <c r="L253" s="152">
        <f>E253*L$9</f>
        <v>0</v>
      </c>
      <c r="M253" s="152">
        <f>E253*M$9</f>
        <v>0</v>
      </c>
      <c r="N253" s="153">
        <f t="shared" si="78"/>
        <v>323327</v>
      </c>
      <c r="O253" s="154">
        <f>E253+SUM(F253:M253)</f>
        <v>8406500</v>
      </c>
      <c r="P253" s="211" t="str">
        <f t="shared" si="74"/>
        <v>x2/2L43</v>
      </c>
    </row>
    <row r="254" spans="1:16" s="140" customFormat="1" ht="16.5">
      <c r="A254" s="132" t="s">
        <v>308</v>
      </c>
      <c r="B254" s="133" t="s">
        <v>23</v>
      </c>
      <c r="C254" s="134"/>
      <c r="D254" s="135"/>
      <c r="E254" s="136"/>
      <c r="F254" s="136"/>
      <c r="G254" s="137"/>
      <c r="H254" s="137"/>
      <c r="I254" s="137"/>
      <c r="J254" s="136"/>
      <c r="K254" s="136"/>
      <c r="L254" s="136"/>
      <c r="M254" s="136"/>
      <c r="N254" s="138">
        <f t="shared" si="78"/>
        <v>0</v>
      </c>
      <c r="O254" s="139"/>
      <c r="P254" s="211" t="str">
        <f t="shared" si="74"/>
        <v>L44</v>
      </c>
    </row>
    <row r="255" spans="1:16" s="140" customFormat="1" ht="16.5">
      <c r="A255" s="141" t="s">
        <v>309</v>
      </c>
      <c r="B255" s="142"/>
      <c r="C255" s="143">
        <v>1</v>
      </c>
      <c r="D255" s="144">
        <v>2.51</v>
      </c>
      <c r="E255" s="145">
        <f>D255*$L$6</f>
        <v>5396500</v>
      </c>
      <c r="F255" s="145">
        <f aca="true" t="shared" si="91" ref="F255:I258">$L$5*F$9</f>
        <v>0</v>
      </c>
      <c r="G255" s="145">
        <f t="shared" si="91"/>
        <v>0</v>
      </c>
      <c r="H255" s="145">
        <f t="shared" si="91"/>
        <v>0</v>
      </c>
      <c r="I255" s="145">
        <f t="shared" si="91"/>
        <v>0</v>
      </c>
      <c r="J255" s="145">
        <f>E255*J$9</f>
        <v>0</v>
      </c>
      <c r="K255" s="145">
        <f>E255*K$9</f>
        <v>0</v>
      </c>
      <c r="L255" s="145">
        <f>E255*L$9</f>
        <v>0</v>
      </c>
      <c r="M255" s="145">
        <f>E255*M$9</f>
        <v>0</v>
      </c>
      <c r="N255" s="146">
        <f t="shared" si="78"/>
        <v>207558</v>
      </c>
      <c r="O255" s="147">
        <f>E255+SUM(F255:M255)</f>
        <v>5396500</v>
      </c>
      <c r="P255" s="211" t="str">
        <f t="shared" si="74"/>
        <v>x1/4L44</v>
      </c>
    </row>
    <row r="256" spans="1:16" s="140" customFormat="1" ht="16.5">
      <c r="A256" s="155" t="s">
        <v>310</v>
      </c>
      <c r="B256" s="156"/>
      <c r="C256" s="157">
        <v>2</v>
      </c>
      <c r="D256" s="158">
        <v>2.83</v>
      </c>
      <c r="E256" s="159">
        <f>D256*$L$6</f>
        <v>6084500</v>
      </c>
      <c r="F256" s="159">
        <f t="shared" si="91"/>
        <v>0</v>
      </c>
      <c r="G256" s="159">
        <f t="shared" si="91"/>
        <v>0</v>
      </c>
      <c r="H256" s="159">
        <f t="shared" si="91"/>
        <v>0</v>
      </c>
      <c r="I256" s="159">
        <f t="shared" si="91"/>
        <v>0</v>
      </c>
      <c r="J256" s="159">
        <f>E256*J$9</f>
        <v>0</v>
      </c>
      <c r="K256" s="159">
        <f>E256*K$9</f>
        <v>0</v>
      </c>
      <c r="L256" s="159">
        <f>E256*L$9</f>
        <v>0</v>
      </c>
      <c r="M256" s="159">
        <f>E256*M$9</f>
        <v>0</v>
      </c>
      <c r="N256" s="160">
        <f t="shared" si="78"/>
        <v>234019</v>
      </c>
      <c r="O256" s="161">
        <f>E256+SUM(F256:M256)</f>
        <v>6084500</v>
      </c>
      <c r="P256" s="211" t="str">
        <f t="shared" si="74"/>
        <v>x2/4L44</v>
      </c>
    </row>
    <row r="257" spans="1:16" s="140" customFormat="1" ht="16.5">
      <c r="A257" s="155" t="s">
        <v>311</v>
      </c>
      <c r="B257" s="156"/>
      <c r="C257" s="157">
        <v>3</v>
      </c>
      <c r="D257" s="158">
        <v>3.28</v>
      </c>
      <c r="E257" s="159">
        <f>D257*$L$6</f>
        <v>7052000</v>
      </c>
      <c r="F257" s="159">
        <f t="shared" si="91"/>
        <v>0</v>
      </c>
      <c r="G257" s="159">
        <f t="shared" si="91"/>
        <v>0</v>
      </c>
      <c r="H257" s="159">
        <f t="shared" si="91"/>
        <v>0</v>
      </c>
      <c r="I257" s="159">
        <f t="shared" si="91"/>
        <v>0</v>
      </c>
      <c r="J257" s="159">
        <f>E257*J$9</f>
        <v>0</v>
      </c>
      <c r="K257" s="159">
        <f>E257*K$9</f>
        <v>0</v>
      </c>
      <c r="L257" s="159">
        <f>E257*L$9</f>
        <v>0</v>
      </c>
      <c r="M257" s="159">
        <f>E257*M$9</f>
        <v>0</v>
      </c>
      <c r="N257" s="160">
        <f t="shared" si="78"/>
        <v>271231</v>
      </c>
      <c r="O257" s="161">
        <f>E257+SUM(F257:M257)</f>
        <v>7052000</v>
      </c>
      <c r="P257" s="211" t="str">
        <f t="shared" si="74"/>
        <v>x3/4L44</v>
      </c>
    </row>
    <row r="258" spans="1:16" s="140" customFormat="1" ht="16.5">
      <c r="A258" s="148" t="s">
        <v>312</v>
      </c>
      <c r="B258" s="149"/>
      <c r="C258" s="150">
        <v>4</v>
      </c>
      <c r="D258" s="151">
        <v>3.91</v>
      </c>
      <c r="E258" s="152">
        <f>D258*$L$6</f>
        <v>8406500</v>
      </c>
      <c r="F258" s="152">
        <f t="shared" si="91"/>
        <v>0</v>
      </c>
      <c r="G258" s="152">
        <f t="shared" si="91"/>
        <v>0</v>
      </c>
      <c r="H258" s="152">
        <f t="shared" si="91"/>
        <v>0</v>
      </c>
      <c r="I258" s="152">
        <f t="shared" si="91"/>
        <v>0</v>
      </c>
      <c r="J258" s="152">
        <f>E258*J$9</f>
        <v>0</v>
      </c>
      <c r="K258" s="152">
        <f>E258*K$9</f>
        <v>0</v>
      </c>
      <c r="L258" s="152">
        <f>E258*L$9</f>
        <v>0</v>
      </c>
      <c r="M258" s="152">
        <f>E258*M$9</f>
        <v>0</v>
      </c>
      <c r="N258" s="153">
        <f t="shared" si="78"/>
        <v>323327</v>
      </c>
      <c r="O258" s="154">
        <f>E258+SUM(F258:M258)</f>
        <v>8406500</v>
      </c>
      <c r="P258" s="211" t="str">
        <f t="shared" si="74"/>
        <v>x4/4L44</v>
      </c>
    </row>
    <row r="259" spans="1:16" s="140" customFormat="1" ht="16.5">
      <c r="A259" s="132" t="s">
        <v>313</v>
      </c>
      <c r="B259" s="133" t="s">
        <v>3</v>
      </c>
      <c r="C259" s="134"/>
      <c r="D259" s="135"/>
      <c r="E259" s="136"/>
      <c r="F259" s="136"/>
      <c r="G259" s="137"/>
      <c r="H259" s="137"/>
      <c r="I259" s="137"/>
      <c r="J259" s="136"/>
      <c r="K259" s="136"/>
      <c r="L259" s="136"/>
      <c r="M259" s="136"/>
      <c r="N259" s="138">
        <f t="shared" si="78"/>
        <v>0</v>
      </c>
      <c r="O259" s="139"/>
      <c r="P259" s="211" t="str">
        <f t="shared" si="74"/>
        <v>L45</v>
      </c>
    </row>
    <row r="260" spans="1:16" s="140" customFormat="1" ht="16.5">
      <c r="A260" s="141" t="s">
        <v>314</v>
      </c>
      <c r="B260" s="142"/>
      <c r="C260" s="143">
        <v>1</v>
      </c>
      <c r="D260" s="144">
        <v>2.35</v>
      </c>
      <c r="E260" s="145">
        <f>D260*$L$6</f>
        <v>5052500</v>
      </c>
      <c r="F260" s="145">
        <f aca="true" t="shared" si="92" ref="F260:I263">$L$5*F$9</f>
        <v>0</v>
      </c>
      <c r="G260" s="145">
        <f t="shared" si="92"/>
        <v>0</v>
      </c>
      <c r="H260" s="145">
        <f t="shared" si="92"/>
        <v>0</v>
      </c>
      <c r="I260" s="145">
        <f t="shared" si="92"/>
        <v>0</v>
      </c>
      <c r="J260" s="145">
        <f>E260*J$9</f>
        <v>0</v>
      </c>
      <c r="K260" s="145">
        <f>E260*K$9</f>
        <v>0</v>
      </c>
      <c r="L260" s="145">
        <f>E260*L$9</f>
        <v>0</v>
      </c>
      <c r="M260" s="145">
        <f>E260*M$9</f>
        <v>0</v>
      </c>
      <c r="N260" s="146">
        <f t="shared" si="78"/>
        <v>194327</v>
      </c>
      <c r="O260" s="147">
        <f>E260+SUM(F260:M260)</f>
        <v>5052500</v>
      </c>
      <c r="P260" s="211" t="str">
        <f t="shared" si="74"/>
        <v>x1/4L45</v>
      </c>
    </row>
    <row r="261" spans="1:16" s="140" customFormat="1" ht="16.5">
      <c r="A261" s="155" t="s">
        <v>315</v>
      </c>
      <c r="B261" s="156"/>
      <c r="C261" s="157">
        <v>2</v>
      </c>
      <c r="D261" s="158">
        <v>2.66</v>
      </c>
      <c r="E261" s="159">
        <f>D261*$L$6</f>
        <v>5719000</v>
      </c>
      <c r="F261" s="159">
        <f t="shared" si="92"/>
        <v>0</v>
      </c>
      <c r="G261" s="159">
        <f t="shared" si="92"/>
        <v>0</v>
      </c>
      <c r="H261" s="159">
        <f t="shared" si="92"/>
        <v>0</v>
      </c>
      <c r="I261" s="159">
        <f t="shared" si="92"/>
        <v>0</v>
      </c>
      <c r="J261" s="159">
        <f>E261*J$9</f>
        <v>0</v>
      </c>
      <c r="K261" s="159">
        <f>E261*K$9</f>
        <v>0</v>
      </c>
      <c r="L261" s="159">
        <f>E261*L$9</f>
        <v>0</v>
      </c>
      <c r="M261" s="159">
        <f>E261*M$9</f>
        <v>0</v>
      </c>
      <c r="N261" s="160">
        <f t="shared" si="78"/>
        <v>219962</v>
      </c>
      <c r="O261" s="161">
        <f>E261+SUM(F261:M261)</f>
        <v>5719000</v>
      </c>
      <c r="P261" s="211" t="str">
        <f t="shared" si="74"/>
        <v>x2/4L45</v>
      </c>
    </row>
    <row r="262" spans="1:16" s="140" customFormat="1" ht="16.5">
      <c r="A262" s="155" t="s">
        <v>316</v>
      </c>
      <c r="B262" s="156"/>
      <c r="C262" s="157">
        <v>3</v>
      </c>
      <c r="D262" s="158">
        <v>3.12</v>
      </c>
      <c r="E262" s="159">
        <f>D262*$L$6</f>
        <v>6708000</v>
      </c>
      <c r="F262" s="159">
        <f t="shared" si="92"/>
        <v>0</v>
      </c>
      <c r="G262" s="159">
        <f t="shared" si="92"/>
        <v>0</v>
      </c>
      <c r="H262" s="159">
        <f t="shared" si="92"/>
        <v>0</v>
      </c>
      <c r="I262" s="159">
        <f t="shared" si="92"/>
        <v>0</v>
      </c>
      <c r="J262" s="159">
        <f>E262*J$9</f>
        <v>0</v>
      </c>
      <c r="K262" s="159">
        <f>E262*K$9</f>
        <v>0</v>
      </c>
      <c r="L262" s="159">
        <f>E262*L$9</f>
        <v>0</v>
      </c>
      <c r="M262" s="159">
        <f>E262*M$9</f>
        <v>0</v>
      </c>
      <c r="N262" s="160">
        <f t="shared" si="78"/>
        <v>258000</v>
      </c>
      <c r="O262" s="161">
        <f>E262+SUM(F262:M262)</f>
        <v>6708000</v>
      </c>
      <c r="P262" s="211" t="str">
        <f t="shared" si="74"/>
        <v>x3/4L45</v>
      </c>
    </row>
    <row r="263" spans="1:16" s="140" customFormat="1" ht="16.5">
      <c r="A263" s="148" t="s">
        <v>317</v>
      </c>
      <c r="B263" s="149"/>
      <c r="C263" s="150">
        <v>4</v>
      </c>
      <c r="D263" s="151">
        <v>3.73</v>
      </c>
      <c r="E263" s="152">
        <f>D263*$L$6</f>
        <v>8019500</v>
      </c>
      <c r="F263" s="152">
        <f t="shared" si="92"/>
        <v>0</v>
      </c>
      <c r="G263" s="152">
        <f t="shared" si="92"/>
        <v>0</v>
      </c>
      <c r="H263" s="152">
        <f t="shared" si="92"/>
        <v>0</v>
      </c>
      <c r="I263" s="152">
        <f t="shared" si="92"/>
        <v>0</v>
      </c>
      <c r="J263" s="152">
        <f>E263*J$9</f>
        <v>0</v>
      </c>
      <c r="K263" s="152">
        <f>E263*K$9</f>
        <v>0</v>
      </c>
      <c r="L263" s="152">
        <f>E263*L$9</f>
        <v>0</v>
      </c>
      <c r="M263" s="152">
        <f>E263*M$9</f>
        <v>0</v>
      </c>
      <c r="N263" s="153">
        <f t="shared" si="78"/>
        <v>308442</v>
      </c>
      <c r="O263" s="154">
        <f>E263+SUM(F263:M263)</f>
        <v>8019500</v>
      </c>
      <c r="P263" s="211" t="str">
        <f t="shared" si="74"/>
        <v>x4/4L45</v>
      </c>
    </row>
    <row r="264" spans="1:16" s="140" customFormat="1" ht="16.5">
      <c r="A264" s="132" t="s">
        <v>318</v>
      </c>
      <c r="B264" s="133" t="s">
        <v>38</v>
      </c>
      <c r="C264" s="134"/>
      <c r="D264" s="135"/>
      <c r="E264" s="136"/>
      <c r="F264" s="136"/>
      <c r="G264" s="137"/>
      <c r="H264" s="137"/>
      <c r="I264" s="137"/>
      <c r="J264" s="136"/>
      <c r="K264" s="136"/>
      <c r="L264" s="136"/>
      <c r="M264" s="136"/>
      <c r="N264" s="138">
        <f t="shared" si="78"/>
        <v>0</v>
      </c>
      <c r="O264" s="139"/>
      <c r="P264" s="211" t="str">
        <f t="shared" si="74"/>
        <v>L46</v>
      </c>
    </row>
    <row r="265" spans="1:16" s="140" customFormat="1" ht="16.5">
      <c r="A265" s="141" t="s">
        <v>319</v>
      </c>
      <c r="B265" s="142"/>
      <c r="C265" s="143">
        <v>1</v>
      </c>
      <c r="D265" s="144">
        <v>2.18</v>
      </c>
      <c r="E265" s="145">
        <f>D265*$L$6</f>
        <v>4687000</v>
      </c>
      <c r="F265" s="145">
        <f aca="true" t="shared" si="93" ref="F265:I268">$L$5*F$9</f>
        <v>0</v>
      </c>
      <c r="G265" s="145">
        <f t="shared" si="93"/>
        <v>0</v>
      </c>
      <c r="H265" s="145">
        <f t="shared" si="93"/>
        <v>0</v>
      </c>
      <c r="I265" s="145">
        <f t="shared" si="93"/>
        <v>0</v>
      </c>
      <c r="J265" s="145">
        <f>E265*J$9</f>
        <v>0</v>
      </c>
      <c r="K265" s="145">
        <f>E265*K$9</f>
        <v>0</v>
      </c>
      <c r="L265" s="145">
        <f>E265*L$9</f>
        <v>0</v>
      </c>
      <c r="M265" s="145">
        <f>E265*M$9</f>
        <v>0</v>
      </c>
      <c r="N265" s="146">
        <f t="shared" si="78"/>
        <v>180269</v>
      </c>
      <c r="O265" s="147">
        <f>E265+SUM(F265:M265)</f>
        <v>4687000</v>
      </c>
      <c r="P265" s="211" t="str">
        <f t="shared" si="74"/>
        <v>x1/4L46</v>
      </c>
    </row>
    <row r="266" spans="1:16" s="140" customFormat="1" ht="16.5">
      <c r="A266" s="155" t="s">
        <v>320</v>
      </c>
      <c r="B266" s="156"/>
      <c r="C266" s="157">
        <v>2</v>
      </c>
      <c r="D266" s="158">
        <v>2.59</v>
      </c>
      <c r="E266" s="159">
        <f>D266*$L$6</f>
        <v>5568500</v>
      </c>
      <c r="F266" s="159">
        <f t="shared" si="93"/>
        <v>0</v>
      </c>
      <c r="G266" s="159">
        <f t="shared" si="93"/>
        <v>0</v>
      </c>
      <c r="H266" s="159">
        <f t="shared" si="93"/>
        <v>0</v>
      </c>
      <c r="I266" s="159">
        <f t="shared" si="93"/>
        <v>0</v>
      </c>
      <c r="J266" s="159">
        <f>E266*J$9</f>
        <v>0</v>
      </c>
      <c r="K266" s="159">
        <f>E266*K$9</f>
        <v>0</v>
      </c>
      <c r="L266" s="159">
        <f>E266*L$9</f>
        <v>0</v>
      </c>
      <c r="M266" s="159">
        <f>E266*M$9</f>
        <v>0</v>
      </c>
      <c r="N266" s="160">
        <f t="shared" si="78"/>
        <v>214173</v>
      </c>
      <c r="O266" s="161">
        <f>E266+SUM(F266:M266)</f>
        <v>5568500</v>
      </c>
      <c r="P266" s="211" t="str">
        <f t="shared" si="74"/>
        <v>x2/4L46</v>
      </c>
    </row>
    <row r="267" spans="1:16" s="140" customFormat="1" ht="16.5">
      <c r="A267" s="155" t="s">
        <v>321</v>
      </c>
      <c r="B267" s="156"/>
      <c r="C267" s="157">
        <v>3</v>
      </c>
      <c r="D267" s="158">
        <v>3.08</v>
      </c>
      <c r="E267" s="159">
        <f>D267*$L$6</f>
        <v>6622000</v>
      </c>
      <c r="F267" s="159">
        <f t="shared" si="93"/>
        <v>0</v>
      </c>
      <c r="G267" s="159">
        <f t="shared" si="93"/>
        <v>0</v>
      </c>
      <c r="H267" s="159">
        <f t="shared" si="93"/>
        <v>0</v>
      </c>
      <c r="I267" s="159">
        <f t="shared" si="93"/>
        <v>0</v>
      </c>
      <c r="J267" s="159">
        <f>E267*J$9</f>
        <v>0</v>
      </c>
      <c r="K267" s="159">
        <f>E267*K$9</f>
        <v>0</v>
      </c>
      <c r="L267" s="159">
        <f>E267*L$9</f>
        <v>0</v>
      </c>
      <c r="M267" s="159">
        <f>E267*M$9</f>
        <v>0</v>
      </c>
      <c r="N267" s="160">
        <f t="shared" si="78"/>
        <v>254692</v>
      </c>
      <c r="O267" s="161">
        <f>E267+SUM(F267:M267)</f>
        <v>6622000</v>
      </c>
      <c r="P267" s="211" t="str">
        <f t="shared" si="74"/>
        <v>x3/4L46</v>
      </c>
    </row>
    <row r="268" spans="1:16" s="140" customFormat="1" ht="16.5">
      <c r="A268" s="148" t="s">
        <v>322</v>
      </c>
      <c r="B268" s="149"/>
      <c r="C268" s="150">
        <v>4</v>
      </c>
      <c r="D268" s="151">
        <v>3.73</v>
      </c>
      <c r="E268" s="152">
        <f>D268*$L$6</f>
        <v>8019500</v>
      </c>
      <c r="F268" s="152">
        <f t="shared" si="93"/>
        <v>0</v>
      </c>
      <c r="G268" s="152">
        <f t="shared" si="93"/>
        <v>0</v>
      </c>
      <c r="H268" s="152">
        <f t="shared" si="93"/>
        <v>0</v>
      </c>
      <c r="I268" s="152">
        <f t="shared" si="93"/>
        <v>0</v>
      </c>
      <c r="J268" s="152">
        <f>E268*J$9</f>
        <v>0</v>
      </c>
      <c r="K268" s="152">
        <f>E268*K$9</f>
        <v>0</v>
      </c>
      <c r="L268" s="152">
        <f>E268*L$9</f>
        <v>0</v>
      </c>
      <c r="M268" s="152">
        <f>E268*M$9</f>
        <v>0</v>
      </c>
      <c r="N268" s="153">
        <f t="shared" si="78"/>
        <v>308442</v>
      </c>
      <c r="O268" s="154">
        <f>E268+SUM(F268:M268)</f>
        <v>8019500</v>
      </c>
      <c r="P268" s="211" t="str">
        <f t="shared" si="74"/>
        <v>x4/4L46</v>
      </c>
    </row>
    <row r="269" spans="1:16" s="140" customFormat="1" ht="16.5">
      <c r="A269" s="132" t="s">
        <v>323</v>
      </c>
      <c r="B269" s="133" t="s">
        <v>19</v>
      </c>
      <c r="C269" s="134"/>
      <c r="D269" s="135"/>
      <c r="E269" s="136"/>
      <c r="F269" s="136"/>
      <c r="G269" s="137"/>
      <c r="H269" s="137"/>
      <c r="I269" s="137"/>
      <c r="J269" s="136"/>
      <c r="K269" s="136"/>
      <c r="L269" s="136"/>
      <c r="M269" s="136"/>
      <c r="N269" s="138">
        <f t="shared" si="78"/>
        <v>0</v>
      </c>
      <c r="O269" s="139"/>
      <c r="P269" s="211" t="str">
        <f aca="true" t="shared" si="94" ref="P269:P332">A269</f>
        <v>L47</v>
      </c>
    </row>
    <row r="270" spans="1:16" s="140" customFormat="1" ht="16.5">
      <c r="A270" s="141" t="s">
        <v>324</v>
      </c>
      <c r="B270" s="142"/>
      <c r="C270" s="143">
        <v>1</v>
      </c>
      <c r="D270" s="144">
        <v>1.75</v>
      </c>
      <c r="E270" s="145">
        <f>D270*$L$6</f>
        <v>3762500</v>
      </c>
      <c r="F270" s="145">
        <f aca="true" t="shared" si="95" ref="F270:I273">$L$5*F$9</f>
        <v>0</v>
      </c>
      <c r="G270" s="145">
        <f t="shared" si="95"/>
        <v>0</v>
      </c>
      <c r="H270" s="145">
        <f t="shared" si="95"/>
        <v>0</v>
      </c>
      <c r="I270" s="145">
        <f t="shared" si="95"/>
        <v>0</v>
      </c>
      <c r="J270" s="145">
        <f>E270*J$9</f>
        <v>0</v>
      </c>
      <c r="K270" s="145">
        <f>E270*K$9</f>
        <v>0</v>
      </c>
      <c r="L270" s="145">
        <f>E270*L$9</f>
        <v>0</v>
      </c>
      <c r="M270" s="145">
        <f>E270*M$9</f>
        <v>0</v>
      </c>
      <c r="N270" s="146">
        <f t="shared" si="78"/>
        <v>144712</v>
      </c>
      <c r="O270" s="147">
        <f>E270+SUM(F270:M270)</f>
        <v>3762500</v>
      </c>
      <c r="P270" s="211" t="str">
        <f t="shared" si="94"/>
        <v>x1/4L47</v>
      </c>
    </row>
    <row r="271" spans="1:16" s="140" customFormat="1" ht="16.5">
      <c r="A271" s="155" t="s">
        <v>325</v>
      </c>
      <c r="B271" s="156"/>
      <c r="C271" s="157">
        <v>2</v>
      </c>
      <c r="D271" s="158">
        <v>1.99</v>
      </c>
      <c r="E271" s="159">
        <f>D271*$L$6</f>
        <v>4278500</v>
      </c>
      <c r="F271" s="159">
        <f t="shared" si="95"/>
        <v>0</v>
      </c>
      <c r="G271" s="159">
        <f t="shared" si="95"/>
        <v>0</v>
      </c>
      <c r="H271" s="159">
        <f t="shared" si="95"/>
        <v>0</v>
      </c>
      <c r="I271" s="159">
        <f t="shared" si="95"/>
        <v>0</v>
      </c>
      <c r="J271" s="159">
        <f>E271*J$9</f>
        <v>0</v>
      </c>
      <c r="K271" s="159">
        <f>E271*K$9</f>
        <v>0</v>
      </c>
      <c r="L271" s="159">
        <f>E271*L$9</f>
        <v>0</v>
      </c>
      <c r="M271" s="159">
        <f>E271*M$9</f>
        <v>0</v>
      </c>
      <c r="N271" s="160">
        <f t="shared" si="78"/>
        <v>164558</v>
      </c>
      <c r="O271" s="161">
        <f>E271+SUM(F271:M271)</f>
        <v>4278500</v>
      </c>
      <c r="P271" s="211" t="str">
        <f t="shared" si="94"/>
        <v>x2/4L47</v>
      </c>
    </row>
    <row r="272" spans="1:16" s="140" customFormat="1" ht="16.5">
      <c r="A272" s="155" t="s">
        <v>326</v>
      </c>
      <c r="B272" s="156"/>
      <c r="C272" s="157">
        <v>3</v>
      </c>
      <c r="D272" s="158">
        <v>2.35</v>
      </c>
      <c r="E272" s="159">
        <f>D272*$L$6</f>
        <v>5052500</v>
      </c>
      <c r="F272" s="159">
        <f t="shared" si="95"/>
        <v>0</v>
      </c>
      <c r="G272" s="159">
        <f t="shared" si="95"/>
        <v>0</v>
      </c>
      <c r="H272" s="159">
        <f t="shared" si="95"/>
        <v>0</v>
      </c>
      <c r="I272" s="159">
        <f t="shared" si="95"/>
        <v>0</v>
      </c>
      <c r="J272" s="159">
        <f>E272*J$9</f>
        <v>0</v>
      </c>
      <c r="K272" s="159">
        <f>E272*K$9</f>
        <v>0</v>
      </c>
      <c r="L272" s="159">
        <f>E272*L$9</f>
        <v>0</v>
      </c>
      <c r="M272" s="159">
        <f>E272*M$9</f>
        <v>0</v>
      </c>
      <c r="N272" s="160">
        <f t="shared" si="78"/>
        <v>194327</v>
      </c>
      <c r="O272" s="161">
        <f>E272+SUM(F272:M272)</f>
        <v>5052500</v>
      </c>
      <c r="P272" s="211" t="str">
        <f t="shared" si="94"/>
        <v>x3/4L47</v>
      </c>
    </row>
    <row r="273" spans="1:16" s="140" customFormat="1" ht="16.5">
      <c r="A273" s="148" t="s">
        <v>327</v>
      </c>
      <c r="B273" s="149"/>
      <c r="C273" s="150">
        <v>4</v>
      </c>
      <c r="D273" s="151">
        <v>2.66</v>
      </c>
      <c r="E273" s="152">
        <f>D273*$L$6</f>
        <v>5719000</v>
      </c>
      <c r="F273" s="152">
        <f t="shared" si="95"/>
        <v>0</v>
      </c>
      <c r="G273" s="152">
        <f t="shared" si="95"/>
        <v>0</v>
      </c>
      <c r="H273" s="152">
        <f t="shared" si="95"/>
        <v>0</v>
      </c>
      <c r="I273" s="152">
        <f t="shared" si="95"/>
        <v>0</v>
      </c>
      <c r="J273" s="152">
        <f>E273*J$9</f>
        <v>0</v>
      </c>
      <c r="K273" s="152">
        <f>E273*K$9</f>
        <v>0</v>
      </c>
      <c r="L273" s="152">
        <f>E273*L$9</f>
        <v>0</v>
      </c>
      <c r="M273" s="152">
        <f>E273*M$9</f>
        <v>0</v>
      </c>
      <c r="N273" s="153">
        <f t="shared" si="78"/>
        <v>219962</v>
      </c>
      <c r="O273" s="154">
        <f>E273+SUM(F273:M273)</f>
        <v>5719000</v>
      </c>
      <c r="P273" s="211" t="str">
        <f t="shared" si="94"/>
        <v>x4/4L47</v>
      </c>
    </row>
    <row r="274" spans="1:16" s="140" customFormat="1" ht="16.5">
      <c r="A274" s="132" t="s">
        <v>328</v>
      </c>
      <c r="B274" s="133" t="s">
        <v>18</v>
      </c>
      <c r="C274" s="134"/>
      <c r="D274" s="135"/>
      <c r="E274" s="136"/>
      <c r="F274" s="136"/>
      <c r="G274" s="137"/>
      <c r="H274" s="137"/>
      <c r="I274" s="137"/>
      <c r="J274" s="136"/>
      <c r="K274" s="136"/>
      <c r="L274" s="136"/>
      <c r="M274" s="136"/>
      <c r="N274" s="138">
        <f t="shared" si="78"/>
        <v>0</v>
      </c>
      <c r="O274" s="139"/>
      <c r="P274" s="211" t="str">
        <f t="shared" si="94"/>
        <v>L48</v>
      </c>
    </row>
    <row r="275" spans="1:16" s="140" customFormat="1" ht="16.5">
      <c r="A275" s="141" t="s">
        <v>329</v>
      </c>
      <c r="B275" s="142"/>
      <c r="C275" s="143">
        <v>1</v>
      </c>
      <c r="D275" s="144">
        <v>1.93</v>
      </c>
      <c r="E275" s="145">
        <f>D275*$L$6</f>
        <v>4149500</v>
      </c>
      <c r="F275" s="145">
        <f aca="true" t="shared" si="96" ref="F275:I278">$L$5*F$9</f>
        <v>0</v>
      </c>
      <c r="G275" s="145">
        <f t="shared" si="96"/>
        <v>0</v>
      </c>
      <c r="H275" s="145">
        <f t="shared" si="96"/>
        <v>0</v>
      </c>
      <c r="I275" s="145">
        <f t="shared" si="96"/>
        <v>0</v>
      </c>
      <c r="J275" s="145">
        <f>E275*J$9</f>
        <v>0</v>
      </c>
      <c r="K275" s="145">
        <f>E275*K$9</f>
        <v>0</v>
      </c>
      <c r="L275" s="145">
        <f>E275*L$9</f>
        <v>0</v>
      </c>
      <c r="M275" s="145">
        <f>E275*M$9</f>
        <v>0</v>
      </c>
      <c r="N275" s="146">
        <f t="shared" si="78"/>
        <v>159596</v>
      </c>
      <c r="O275" s="147">
        <f>E275+SUM(F275:M275)</f>
        <v>4149500</v>
      </c>
      <c r="P275" s="211" t="str">
        <f t="shared" si="94"/>
        <v>x1/4L48</v>
      </c>
    </row>
    <row r="276" spans="1:16" s="140" customFormat="1" ht="16.5">
      <c r="A276" s="155" t="s">
        <v>330</v>
      </c>
      <c r="B276" s="156"/>
      <c r="C276" s="157">
        <v>2</v>
      </c>
      <c r="D276" s="158">
        <v>2.38</v>
      </c>
      <c r="E276" s="159">
        <f>D276*$L$6</f>
        <v>5117000</v>
      </c>
      <c r="F276" s="159">
        <f t="shared" si="96"/>
        <v>0</v>
      </c>
      <c r="G276" s="159">
        <f t="shared" si="96"/>
        <v>0</v>
      </c>
      <c r="H276" s="159">
        <f t="shared" si="96"/>
        <v>0</v>
      </c>
      <c r="I276" s="159">
        <f t="shared" si="96"/>
        <v>0</v>
      </c>
      <c r="J276" s="159">
        <f>E276*J$9</f>
        <v>0</v>
      </c>
      <c r="K276" s="159">
        <f>E276*K$9</f>
        <v>0</v>
      </c>
      <c r="L276" s="159">
        <f>E276*L$9</f>
        <v>0</v>
      </c>
      <c r="M276" s="159">
        <f>E276*M$9</f>
        <v>0</v>
      </c>
      <c r="N276" s="160">
        <f t="shared" si="78"/>
        <v>196808</v>
      </c>
      <c r="O276" s="161">
        <f>E276+SUM(F276:M276)</f>
        <v>5117000</v>
      </c>
      <c r="P276" s="211" t="str">
        <f t="shared" si="94"/>
        <v>x2/4L48</v>
      </c>
    </row>
    <row r="277" spans="1:16" s="140" customFormat="1" ht="16.5">
      <c r="A277" s="155" t="s">
        <v>331</v>
      </c>
      <c r="B277" s="156"/>
      <c r="C277" s="157">
        <v>3</v>
      </c>
      <c r="D277" s="158">
        <v>2.74</v>
      </c>
      <c r="E277" s="159">
        <f>D277*$L$6</f>
        <v>5891000</v>
      </c>
      <c r="F277" s="159">
        <f t="shared" si="96"/>
        <v>0</v>
      </c>
      <c r="G277" s="159">
        <f t="shared" si="96"/>
        <v>0</v>
      </c>
      <c r="H277" s="159">
        <f t="shared" si="96"/>
        <v>0</v>
      </c>
      <c r="I277" s="159">
        <f t="shared" si="96"/>
        <v>0</v>
      </c>
      <c r="J277" s="159">
        <f>E277*J$9</f>
        <v>0</v>
      </c>
      <c r="K277" s="159">
        <f>E277*K$9</f>
        <v>0</v>
      </c>
      <c r="L277" s="159">
        <f>E277*L$9</f>
        <v>0</v>
      </c>
      <c r="M277" s="159">
        <f>E277*M$9</f>
        <v>0</v>
      </c>
      <c r="N277" s="160">
        <f t="shared" si="78"/>
        <v>226577</v>
      </c>
      <c r="O277" s="161">
        <f>E277+SUM(F277:M277)</f>
        <v>5891000</v>
      </c>
      <c r="P277" s="211" t="str">
        <f t="shared" si="94"/>
        <v>x3/4L48</v>
      </c>
    </row>
    <row r="278" spans="1:16" s="140" customFormat="1" ht="16.5">
      <c r="A278" s="148" t="s">
        <v>332</v>
      </c>
      <c r="B278" s="149"/>
      <c r="C278" s="150">
        <v>4</v>
      </c>
      <c r="D278" s="151">
        <v>3.15</v>
      </c>
      <c r="E278" s="152">
        <f>D278*$L$6</f>
        <v>6772500</v>
      </c>
      <c r="F278" s="152">
        <f t="shared" si="96"/>
        <v>0</v>
      </c>
      <c r="G278" s="152">
        <f t="shared" si="96"/>
        <v>0</v>
      </c>
      <c r="H278" s="152">
        <f t="shared" si="96"/>
        <v>0</v>
      </c>
      <c r="I278" s="152">
        <f t="shared" si="96"/>
        <v>0</v>
      </c>
      <c r="J278" s="152">
        <f>E278*J$9</f>
        <v>0</v>
      </c>
      <c r="K278" s="152">
        <f>E278*K$9</f>
        <v>0</v>
      </c>
      <c r="L278" s="152">
        <f>E278*L$9</f>
        <v>0</v>
      </c>
      <c r="M278" s="152">
        <f>E278*M$9</f>
        <v>0</v>
      </c>
      <c r="N278" s="153">
        <f t="shared" si="78"/>
        <v>260481</v>
      </c>
      <c r="O278" s="154">
        <f>E278+SUM(F278:M278)</f>
        <v>6772500</v>
      </c>
      <c r="P278" s="211" t="str">
        <f t="shared" si="94"/>
        <v>x4/4L48</v>
      </c>
    </row>
    <row r="279" spans="1:16" ht="16.5">
      <c r="A279" s="117"/>
      <c r="B279" s="80" t="s">
        <v>52</v>
      </c>
      <c r="C279" s="81"/>
      <c r="D279" s="82"/>
      <c r="E279" s="83"/>
      <c r="F279" s="83"/>
      <c r="G279" s="84"/>
      <c r="H279" s="84"/>
      <c r="I279" s="84"/>
      <c r="J279" s="83"/>
      <c r="K279" s="83"/>
      <c r="L279" s="83"/>
      <c r="M279" s="83"/>
      <c r="N279" s="85">
        <f t="shared" si="78"/>
        <v>0</v>
      </c>
      <c r="O279" s="104"/>
      <c r="P279" s="211">
        <f t="shared" si="94"/>
        <v>0</v>
      </c>
    </row>
    <row r="280" spans="1:16" ht="16.5">
      <c r="A280" s="112" t="s">
        <v>333</v>
      </c>
      <c r="B280" s="86" t="s">
        <v>48</v>
      </c>
      <c r="C280" s="87"/>
      <c r="D280" s="88"/>
      <c r="E280" s="89"/>
      <c r="F280" s="89"/>
      <c r="G280" s="90"/>
      <c r="H280" s="90"/>
      <c r="I280" s="90"/>
      <c r="J280" s="89"/>
      <c r="K280" s="89"/>
      <c r="L280" s="89"/>
      <c r="M280" s="89"/>
      <c r="N280" s="91">
        <f t="shared" si="78"/>
        <v>0</v>
      </c>
      <c r="O280" s="105"/>
      <c r="P280" s="211" t="str">
        <f t="shared" si="94"/>
        <v>L49</v>
      </c>
    </row>
    <row r="281" spans="1:16" ht="16.5">
      <c r="A281" s="113" t="s">
        <v>334</v>
      </c>
      <c r="B281" s="61"/>
      <c r="C281" s="58">
        <v>1</v>
      </c>
      <c r="D281" s="6">
        <v>3.91</v>
      </c>
      <c r="E281" s="10">
        <f>D281*$L$6</f>
        <v>8406500</v>
      </c>
      <c r="F281" s="10">
        <f aca="true" t="shared" si="97" ref="F281:I282">$L$5*F$9</f>
        <v>0</v>
      </c>
      <c r="G281" s="10">
        <f t="shared" si="97"/>
        <v>0</v>
      </c>
      <c r="H281" s="10">
        <f t="shared" si="97"/>
        <v>0</v>
      </c>
      <c r="I281" s="10">
        <f t="shared" si="97"/>
        <v>0</v>
      </c>
      <c r="J281" s="10">
        <f>E281*J$9</f>
        <v>0</v>
      </c>
      <c r="K281" s="10">
        <f>E281*K$9</f>
        <v>0</v>
      </c>
      <c r="L281" s="10">
        <f>E281*L$9</f>
        <v>0</v>
      </c>
      <c r="M281" s="10">
        <f>E281*M$9</f>
        <v>0</v>
      </c>
      <c r="N281" s="59">
        <f t="shared" si="78"/>
        <v>323327</v>
      </c>
      <c r="O281" s="99">
        <f>E281+SUM(F281:M281)</f>
        <v>8406500</v>
      </c>
      <c r="P281" s="211" t="str">
        <f t="shared" si="94"/>
        <v>x1/2L49</v>
      </c>
    </row>
    <row r="282" spans="1:16" ht="16.5">
      <c r="A282" s="115" t="s">
        <v>335</v>
      </c>
      <c r="B282" s="93"/>
      <c r="C282" s="55">
        <v>2</v>
      </c>
      <c r="D282" s="56">
        <v>4.16</v>
      </c>
      <c r="E282" s="7">
        <f>D282*$L$6</f>
        <v>8944000</v>
      </c>
      <c r="F282" s="7">
        <f t="shared" si="97"/>
        <v>0</v>
      </c>
      <c r="G282" s="7">
        <f t="shared" si="97"/>
        <v>0</v>
      </c>
      <c r="H282" s="7">
        <f t="shared" si="97"/>
        <v>0</v>
      </c>
      <c r="I282" s="7">
        <f t="shared" si="97"/>
        <v>0</v>
      </c>
      <c r="J282" s="7">
        <f>E282*J$9</f>
        <v>0</v>
      </c>
      <c r="K282" s="7">
        <f>E282*K$9</f>
        <v>0</v>
      </c>
      <c r="L282" s="7">
        <f>E282*L$9</f>
        <v>0</v>
      </c>
      <c r="M282" s="7">
        <f>E282*M$9</f>
        <v>0</v>
      </c>
      <c r="N282" s="57">
        <f aca="true" t="shared" si="98" ref="N282:N345">ROUND(O282/26,0)</f>
        <v>344000</v>
      </c>
      <c r="O282" s="101">
        <f>E282+SUM(F282:M282)</f>
        <v>8944000</v>
      </c>
      <c r="P282" s="211" t="str">
        <f t="shared" si="94"/>
        <v>x2/2L49</v>
      </c>
    </row>
    <row r="283" spans="1:16" ht="16.5">
      <c r="A283" s="116" t="s">
        <v>336</v>
      </c>
      <c r="B283" s="75" t="s">
        <v>59</v>
      </c>
      <c r="C283" s="64"/>
      <c r="D283" s="76"/>
      <c r="E283" s="77"/>
      <c r="F283" s="77"/>
      <c r="G283" s="73"/>
      <c r="H283" s="73"/>
      <c r="I283" s="73"/>
      <c r="J283" s="77"/>
      <c r="K283" s="77"/>
      <c r="L283" s="77"/>
      <c r="M283" s="77"/>
      <c r="N283" s="74">
        <f t="shared" si="98"/>
        <v>0</v>
      </c>
      <c r="O283" s="103"/>
      <c r="P283" s="211" t="str">
        <f t="shared" si="94"/>
        <v>L50</v>
      </c>
    </row>
    <row r="284" spans="1:16" ht="16.5">
      <c r="A284" s="113" t="s">
        <v>337</v>
      </c>
      <c r="B284" s="61"/>
      <c r="C284" s="58">
        <v>1</v>
      </c>
      <c r="D284" s="6">
        <v>4.37</v>
      </c>
      <c r="E284" s="10">
        <f>D284*$L$6</f>
        <v>9395500</v>
      </c>
      <c r="F284" s="10">
        <f aca="true" t="shared" si="99" ref="F284:I285">$L$5*F$9</f>
        <v>0</v>
      </c>
      <c r="G284" s="10">
        <f t="shared" si="99"/>
        <v>0</v>
      </c>
      <c r="H284" s="10">
        <f t="shared" si="99"/>
        <v>0</v>
      </c>
      <c r="I284" s="10">
        <f t="shared" si="99"/>
        <v>0</v>
      </c>
      <c r="J284" s="10">
        <f>E284*J$9</f>
        <v>0</v>
      </c>
      <c r="K284" s="10">
        <f>E284*K$9</f>
        <v>0</v>
      </c>
      <c r="L284" s="10">
        <f>E284*L$9</f>
        <v>0</v>
      </c>
      <c r="M284" s="10">
        <f>E284*M$9</f>
        <v>0</v>
      </c>
      <c r="N284" s="59">
        <f t="shared" si="98"/>
        <v>361365</v>
      </c>
      <c r="O284" s="99">
        <f>E284+SUM(F284:M284)</f>
        <v>9395500</v>
      </c>
      <c r="P284" s="211" t="str">
        <f t="shared" si="94"/>
        <v>x1/2L50</v>
      </c>
    </row>
    <row r="285" spans="1:16" ht="16.5">
      <c r="A285" s="115" t="s">
        <v>338</v>
      </c>
      <c r="B285" s="93"/>
      <c r="C285" s="55">
        <v>2</v>
      </c>
      <c r="D285" s="56">
        <v>4.68</v>
      </c>
      <c r="E285" s="7">
        <f>D285*$L$6</f>
        <v>10062000</v>
      </c>
      <c r="F285" s="7">
        <f t="shared" si="99"/>
        <v>0</v>
      </c>
      <c r="G285" s="7">
        <f t="shared" si="99"/>
        <v>0</v>
      </c>
      <c r="H285" s="7">
        <f t="shared" si="99"/>
        <v>0</v>
      </c>
      <c r="I285" s="7">
        <f t="shared" si="99"/>
        <v>0</v>
      </c>
      <c r="J285" s="7">
        <f>E285*J$9</f>
        <v>0</v>
      </c>
      <c r="K285" s="7">
        <f>E285*K$9</f>
        <v>0</v>
      </c>
      <c r="L285" s="7">
        <f>E285*L$9</f>
        <v>0</v>
      </c>
      <c r="M285" s="7">
        <f>E285*M$9</f>
        <v>0</v>
      </c>
      <c r="N285" s="57">
        <f t="shared" si="98"/>
        <v>387000</v>
      </c>
      <c r="O285" s="101">
        <f>E285+SUM(F285:M285)</f>
        <v>10062000</v>
      </c>
      <c r="P285" s="211" t="str">
        <f t="shared" si="94"/>
        <v>x2/2L50</v>
      </c>
    </row>
    <row r="286" spans="1:16" ht="16.5">
      <c r="A286" s="116" t="s">
        <v>339</v>
      </c>
      <c r="B286" s="75" t="s">
        <v>16</v>
      </c>
      <c r="C286" s="64"/>
      <c r="D286" s="76"/>
      <c r="E286" s="77"/>
      <c r="F286" s="77"/>
      <c r="G286" s="73"/>
      <c r="H286" s="73"/>
      <c r="I286" s="73"/>
      <c r="J286" s="77"/>
      <c r="K286" s="77"/>
      <c r="L286" s="77"/>
      <c r="M286" s="77"/>
      <c r="N286" s="74">
        <f t="shared" si="98"/>
        <v>0</v>
      </c>
      <c r="O286" s="103"/>
      <c r="P286" s="211" t="str">
        <f t="shared" si="94"/>
        <v>L51</v>
      </c>
    </row>
    <row r="287" spans="1:16" ht="16.5">
      <c r="A287" s="113" t="s">
        <v>340</v>
      </c>
      <c r="B287" s="61"/>
      <c r="C287" s="58">
        <v>1</v>
      </c>
      <c r="D287" s="6">
        <v>4.88</v>
      </c>
      <c r="E287" s="10">
        <f>D287*$L$6</f>
        <v>10492000</v>
      </c>
      <c r="F287" s="10">
        <f aca="true" t="shared" si="100" ref="F287:I288">$L$5*F$9</f>
        <v>0</v>
      </c>
      <c r="G287" s="10">
        <f t="shared" si="100"/>
        <v>0</v>
      </c>
      <c r="H287" s="10">
        <f t="shared" si="100"/>
        <v>0</v>
      </c>
      <c r="I287" s="10">
        <f t="shared" si="100"/>
        <v>0</v>
      </c>
      <c r="J287" s="10">
        <f>E287*J$9</f>
        <v>0</v>
      </c>
      <c r="K287" s="10">
        <f>E287*K$9</f>
        <v>0</v>
      </c>
      <c r="L287" s="10">
        <f>E287*L$9</f>
        <v>0</v>
      </c>
      <c r="M287" s="10">
        <f>E287*M$9</f>
        <v>0</v>
      </c>
      <c r="N287" s="59">
        <f t="shared" si="98"/>
        <v>403538</v>
      </c>
      <c r="O287" s="99">
        <f>E287+SUM(F287:M287)</f>
        <v>10492000</v>
      </c>
      <c r="P287" s="211" t="str">
        <f t="shared" si="94"/>
        <v>x1/2L51</v>
      </c>
    </row>
    <row r="288" spans="1:16" ht="16.5">
      <c r="A288" s="115" t="s">
        <v>341</v>
      </c>
      <c r="B288" s="93"/>
      <c r="C288" s="55">
        <v>2</v>
      </c>
      <c r="D288" s="56">
        <v>5.19</v>
      </c>
      <c r="E288" s="7">
        <f>D288*$L$6</f>
        <v>11158500</v>
      </c>
      <c r="F288" s="7">
        <f t="shared" si="100"/>
        <v>0</v>
      </c>
      <c r="G288" s="7">
        <f t="shared" si="100"/>
        <v>0</v>
      </c>
      <c r="H288" s="7">
        <f t="shared" si="100"/>
        <v>0</v>
      </c>
      <c r="I288" s="7">
        <f t="shared" si="100"/>
        <v>0</v>
      </c>
      <c r="J288" s="7">
        <f>E288*J$9</f>
        <v>0</v>
      </c>
      <c r="K288" s="7">
        <f>E288*K$9</f>
        <v>0</v>
      </c>
      <c r="L288" s="7">
        <f>E288*L$9</f>
        <v>0</v>
      </c>
      <c r="M288" s="7">
        <f>E288*M$9</f>
        <v>0</v>
      </c>
      <c r="N288" s="57">
        <f t="shared" si="98"/>
        <v>429173</v>
      </c>
      <c r="O288" s="101">
        <f>E288+SUM(F288:M288)</f>
        <v>11158500</v>
      </c>
      <c r="P288" s="211" t="str">
        <f t="shared" si="94"/>
        <v>x2/2L51</v>
      </c>
    </row>
    <row r="289" spans="1:16" ht="16.5">
      <c r="A289" s="116" t="s">
        <v>342</v>
      </c>
      <c r="B289" s="75" t="s">
        <v>45</v>
      </c>
      <c r="C289" s="64"/>
      <c r="D289" s="76"/>
      <c r="E289" s="77"/>
      <c r="F289" s="77"/>
      <c r="G289" s="73"/>
      <c r="H289" s="73"/>
      <c r="I289" s="73"/>
      <c r="J289" s="77"/>
      <c r="K289" s="77"/>
      <c r="L289" s="77"/>
      <c r="M289" s="77"/>
      <c r="N289" s="74">
        <f t="shared" si="98"/>
        <v>0</v>
      </c>
      <c r="O289" s="103"/>
      <c r="P289" s="211" t="str">
        <f t="shared" si="94"/>
        <v>L52</v>
      </c>
    </row>
    <row r="290" spans="1:16" ht="16.5">
      <c r="A290" s="113" t="s">
        <v>343</v>
      </c>
      <c r="B290" s="61"/>
      <c r="C290" s="58">
        <v>1</v>
      </c>
      <c r="D290" s="6">
        <v>3.5</v>
      </c>
      <c r="E290" s="10">
        <f>D290*$L$6</f>
        <v>7525000</v>
      </c>
      <c r="F290" s="10">
        <f aca="true" t="shared" si="101" ref="F290:I291">$L$5*F$9</f>
        <v>0</v>
      </c>
      <c r="G290" s="10">
        <f t="shared" si="101"/>
        <v>0</v>
      </c>
      <c r="H290" s="10">
        <f t="shared" si="101"/>
        <v>0</v>
      </c>
      <c r="I290" s="10">
        <f t="shared" si="101"/>
        <v>0</v>
      </c>
      <c r="J290" s="10">
        <f>E290*J$9</f>
        <v>0</v>
      </c>
      <c r="K290" s="10">
        <f>E290*K$9</f>
        <v>0</v>
      </c>
      <c r="L290" s="10">
        <f>E290*L$9</f>
        <v>0</v>
      </c>
      <c r="M290" s="10">
        <f>E290*M$9</f>
        <v>0</v>
      </c>
      <c r="N290" s="59">
        <f t="shared" si="98"/>
        <v>289423</v>
      </c>
      <c r="O290" s="99">
        <f>E290+SUM(F290:M290)</f>
        <v>7525000</v>
      </c>
      <c r="P290" s="211" t="str">
        <f t="shared" si="94"/>
        <v>x1/2L52</v>
      </c>
    </row>
    <row r="291" spans="1:16" ht="16.5">
      <c r="A291" s="115" t="s">
        <v>344</v>
      </c>
      <c r="B291" s="93"/>
      <c r="C291" s="55">
        <v>2</v>
      </c>
      <c r="D291" s="56">
        <v>3.73</v>
      </c>
      <c r="E291" s="7">
        <f>D291*$L$6</f>
        <v>8019500</v>
      </c>
      <c r="F291" s="7">
        <f t="shared" si="101"/>
        <v>0</v>
      </c>
      <c r="G291" s="7">
        <f t="shared" si="101"/>
        <v>0</v>
      </c>
      <c r="H291" s="7">
        <f t="shared" si="101"/>
        <v>0</v>
      </c>
      <c r="I291" s="7">
        <f t="shared" si="101"/>
        <v>0</v>
      </c>
      <c r="J291" s="7">
        <f>E291*J$9</f>
        <v>0</v>
      </c>
      <c r="K291" s="7">
        <f>E291*K$9</f>
        <v>0</v>
      </c>
      <c r="L291" s="7">
        <f>E291*L$9</f>
        <v>0</v>
      </c>
      <c r="M291" s="7">
        <f>E291*M$9</f>
        <v>0</v>
      </c>
      <c r="N291" s="57">
        <f t="shared" si="98"/>
        <v>308442</v>
      </c>
      <c r="O291" s="101">
        <f>E291+SUM(F291:M291)</f>
        <v>8019500</v>
      </c>
      <c r="P291" s="211" t="str">
        <f t="shared" si="94"/>
        <v>x2/2L52</v>
      </c>
    </row>
    <row r="292" spans="1:16" ht="16.5">
      <c r="A292" s="116" t="s">
        <v>345</v>
      </c>
      <c r="B292" s="75" t="s">
        <v>37</v>
      </c>
      <c r="C292" s="64"/>
      <c r="D292" s="76"/>
      <c r="E292" s="77"/>
      <c r="F292" s="77"/>
      <c r="G292" s="73"/>
      <c r="H292" s="73"/>
      <c r="I292" s="73"/>
      <c r="J292" s="77"/>
      <c r="K292" s="77"/>
      <c r="L292" s="77"/>
      <c r="M292" s="77"/>
      <c r="N292" s="74">
        <f t="shared" si="98"/>
        <v>0</v>
      </c>
      <c r="O292" s="103"/>
      <c r="P292" s="211" t="str">
        <f t="shared" si="94"/>
        <v>L53</v>
      </c>
    </row>
    <row r="293" spans="1:16" ht="16.5">
      <c r="A293" s="113" t="s">
        <v>346</v>
      </c>
      <c r="B293" s="61"/>
      <c r="C293" s="58">
        <v>1</v>
      </c>
      <c r="D293" s="6">
        <v>4.16</v>
      </c>
      <c r="E293" s="10">
        <f>D293*$L$6</f>
        <v>8944000</v>
      </c>
      <c r="F293" s="10">
        <f aca="true" t="shared" si="102" ref="F293:I294">$L$5*F$9</f>
        <v>0</v>
      </c>
      <c r="G293" s="10">
        <f t="shared" si="102"/>
        <v>0</v>
      </c>
      <c r="H293" s="10">
        <f t="shared" si="102"/>
        <v>0</v>
      </c>
      <c r="I293" s="10">
        <f t="shared" si="102"/>
        <v>0</v>
      </c>
      <c r="J293" s="10">
        <f>E293*J$9</f>
        <v>0</v>
      </c>
      <c r="K293" s="10">
        <f>E293*K$9</f>
        <v>0</v>
      </c>
      <c r="L293" s="10">
        <f>E293*L$9</f>
        <v>0</v>
      </c>
      <c r="M293" s="10">
        <f>E293*M$9</f>
        <v>0</v>
      </c>
      <c r="N293" s="59">
        <f t="shared" si="98"/>
        <v>344000</v>
      </c>
      <c r="O293" s="99">
        <f>E293+SUM(F293:M293)</f>
        <v>8944000</v>
      </c>
      <c r="P293" s="211" t="str">
        <f t="shared" si="94"/>
        <v>x1/2L53</v>
      </c>
    </row>
    <row r="294" spans="1:16" ht="16.5">
      <c r="A294" s="115" t="s">
        <v>347</v>
      </c>
      <c r="B294" s="93"/>
      <c r="C294" s="55">
        <v>2</v>
      </c>
      <c r="D294" s="56">
        <v>4.37</v>
      </c>
      <c r="E294" s="7">
        <f>D294*$L$6</f>
        <v>9395500</v>
      </c>
      <c r="F294" s="7">
        <f t="shared" si="102"/>
        <v>0</v>
      </c>
      <c r="G294" s="7">
        <f t="shared" si="102"/>
        <v>0</v>
      </c>
      <c r="H294" s="7">
        <f t="shared" si="102"/>
        <v>0</v>
      </c>
      <c r="I294" s="7">
        <f t="shared" si="102"/>
        <v>0</v>
      </c>
      <c r="J294" s="7">
        <f>E294*J$9</f>
        <v>0</v>
      </c>
      <c r="K294" s="7">
        <f>E294*K$9</f>
        <v>0</v>
      </c>
      <c r="L294" s="7">
        <f>E294*L$9</f>
        <v>0</v>
      </c>
      <c r="M294" s="7">
        <f>E294*M$9</f>
        <v>0</v>
      </c>
      <c r="N294" s="57">
        <f t="shared" si="98"/>
        <v>361365</v>
      </c>
      <c r="O294" s="101">
        <f>E294+SUM(F294:M294)</f>
        <v>9395500</v>
      </c>
      <c r="P294" s="211" t="str">
        <f t="shared" si="94"/>
        <v>x2/2L53</v>
      </c>
    </row>
    <row r="295" spans="1:16" ht="16.5">
      <c r="A295" s="116" t="s">
        <v>348</v>
      </c>
      <c r="B295" s="75" t="s">
        <v>31</v>
      </c>
      <c r="C295" s="64"/>
      <c r="D295" s="76"/>
      <c r="E295" s="77"/>
      <c r="F295" s="77"/>
      <c r="G295" s="73"/>
      <c r="H295" s="73"/>
      <c r="I295" s="73"/>
      <c r="J295" s="77"/>
      <c r="K295" s="77"/>
      <c r="L295" s="77"/>
      <c r="M295" s="77"/>
      <c r="N295" s="74">
        <f t="shared" si="98"/>
        <v>0</v>
      </c>
      <c r="O295" s="103"/>
      <c r="P295" s="211" t="str">
        <f t="shared" si="94"/>
        <v>L54</v>
      </c>
    </row>
    <row r="296" spans="1:16" ht="16.5">
      <c r="A296" s="113" t="s">
        <v>349</v>
      </c>
      <c r="B296" s="61"/>
      <c r="C296" s="58">
        <v>1</v>
      </c>
      <c r="D296" s="6">
        <v>4.71</v>
      </c>
      <c r="E296" s="10">
        <f>D296*$L$6</f>
        <v>10126500</v>
      </c>
      <c r="F296" s="10">
        <f aca="true" t="shared" si="103" ref="F296:I297">$L$5*F$9</f>
        <v>0</v>
      </c>
      <c r="G296" s="10">
        <f t="shared" si="103"/>
        <v>0</v>
      </c>
      <c r="H296" s="10">
        <f t="shared" si="103"/>
        <v>0</v>
      </c>
      <c r="I296" s="10">
        <f t="shared" si="103"/>
        <v>0</v>
      </c>
      <c r="J296" s="10">
        <f>E296*J$9</f>
        <v>0</v>
      </c>
      <c r="K296" s="10">
        <f>E296*K$9</f>
        <v>0</v>
      </c>
      <c r="L296" s="10">
        <f>E296*L$9</f>
        <v>0</v>
      </c>
      <c r="M296" s="10">
        <f>E296*M$9</f>
        <v>0</v>
      </c>
      <c r="N296" s="59">
        <f t="shared" si="98"/>
        <v>389481</v>
      </c>
      <c r="O296" s="99">
        <f>E296+SUM(F296:M296)</f>
        <v>10126500</v>
      </c>
      <c r="P296" s="211" t="str">
        <f t="shared" si="94"/>
        <v>x1/2L54</v>
      </c>
    </row>
    <row r="297" spans="1:16" ht="16.5">
      <c r="A297" s="115" t="s">
        <v>350</v>
      </c>
      <c r="B297" s="93"/>
      <c r="C297" s="55">
        <v>2</v>
      </c>
      <c r="D297" s="56">
        <v>5.07</v>
      </c>
      <c r="E297" s="7">
        <f>D297*$L$6</f>
        <v>10900500</v>
      </c>
      <c r="F297" s="7">
        <f t="shared" si="103"/>
        <v>0</v>
      </c>
      <c r="G297" s="7">
        <f t="shared" si="103"/>
        <v>0</v>
      </c>
      <c r="H297" s="7">
        <f t="shared" si="103"/>
        <v>0</v>
      </c>
      <c r="I297" s="7">
        <f t="shared" si="103"/>
        <v>0</v>
      </c>
      <c r="J297" s="7">
        <f>E297*J$9</f>
        <v>0</v>
      </c>
      <c r="K297" s="7">
        <f>E297*K$9</f>
        <v>0</v>
      </c>
      <c r="L297" s="7">
        <f>E297*L$9</f>
        <v>0</v>
      </c>
      <c r="M297" s="7">
        <f>E297*M$9</f>
        <v>0</v>
      </c>
      <c r="N297" s="57">
        <f t="shared" si="98"/>
        <v>419250</v>
      </c>
      <c r="O297" s="101">
        <f>E297+SUM(F297:M297)</f>
        <v>10900500</v>
      </c>
      <c r="P297" s="211" t="str">
        <f t="shared" si="94"/>
        <v>x2/2L54</v>
      </c>
    </row>
    <row r="298" spans="1:16" ht="16.5">
      <c r="A298" s="116" t="s">
        <v>351</v>
      </c>
      <c r="B298" s="75" t="s">
        <v>21</v>
      </c>
      <c r="C298" s="64"/>
      <c r="D298" s="76"/>
      <c r="E298" s="77"/>
      <c r="F298" s="77"/>
      <c r="G298" s="73"/>
      <c r="H298" s="73"/>
      <c r="I298" s="73"/>
      <c r="J298" s="77"/>
      <c r="K298" s="77"/>
      <c r="L298" s="77"/>
      <c r="M298" s="77"/>
      <c r="N298" s="74">
        <f t="shared" si="98"/>
        <v>0</v>
      </c>
      <c r="O298" s="103"/>
      <c r="P298" s="211" t="str">
        <f t="shared" si="94"/>
        <v>L55</v>
      </c>
    </row>
    <row r="299" spans="1:16" ht="16.5">
      <c r="A299" s="113" t="s">
        <v>352</v>
      </c>
      <c r="B299" s="61"/>
      <c r="C299" s="58">
        <v>1</v>
      </c>
      <c r="D299" s="6">
        <v>4.16</v>
      </c>
      <c r="E299" s="10">
        <f>D299*$L$6</f>
        <v>8944000</v>
      </c>
      <c r="F299" s="10">
        <f aca="true" t="shared" si="104" ref="F299:I300">$L$5*F$9</f>
        <v>0</v>
      </c>
      <c r="G299" s="10">
        <f t="shared" si="104"/>
        <v>0</v>
      </c>
      <c r="H299" s="10">
        <f t="shared" si="104"/>
        <v>0</v>
      </c>
      <c r="I299" s="10">
        <f t="shared" si="104"/>
        <v>0</v>
      </c>
      <c r="J299" s="10">
        <f>E299*J$9</f>
        <v>0</v>
      </c>
      <c r="K299" s="10">
        <f>E299*K$9</f>
        <v>0</v>
      </c>
      <c r="L299" s="10">
        <f>E299*L$9</f>
        <v>0</v>
      </c>
      <c r="M299" s="10">
        <f>E299*M$9</f>
        <v>0</v>
      </c>
      <c r="N299" s="59">
        <f t="shared" si="98"/>
        <v>344000</v>
      </c>
      <c r="O299" s="99">
        <f>E299+SUM(F299:M299)</f>
        <v>8944000</v>
      </c>
      <c r="P299" s="211" t="str">
        <f t="shared" si="94"/>
        <v>x1/2L55</v>
      </c>
    </row>
    <row r="300" spans="1:16" ht="16.5">
      <c r="A300" s="115" t="s">
        <v>353</v>
      </c>
      <c r="B300" s="93"/>
      <c r="C300" s="55">
        <v>2</v>
      </c>
      <c r="D300" s="56">
        <v>4.36</v>
      </c>
      <c r="E300" s="7">
        <f>D300*$L$6</f>
        <v>9374000</v>
      </c>
      <c r="F300" s="7">
        <f t="shared" si="104"/>
        <v>0</v>
      </c>
      <c r="G300" s="7">
        <f t="shared" si="104"/>
        <v>0</v>
      </c>
      <c r="H300" s="7">
        <f t="shared" si="104"/>
        <v>0</v>
      </c>
      <c r="I300" s="7">
        <f t="shared" si="104"/>
        <v>0</v>
      </c>
      <c r="J300" s="7">
        <f>E300*J$9</f>
        <v>0</v>
      </c>
      <c r="K300" s="7">
        <f>E300*K$9</f>
        <v>0</v>
      </c>
      <c r="L300" s="7">
        <f>E300*L$9</f>
        <v>0</v>
      </c>
      <c r="M300" s="7">
        <f>E300*M$9</f>
        <v>0</v>
      </c>
      <c r="N300" s="57">
        <f t="shared" si="98"/>
        <v>360538</v>
      </c>
      <c r="O300" s="101">
        <f>E300+SUM(F300:M300)</f>
        <v>9374000</v>
      </c>
      <c r="P300" s="211" t="str">
        <f t="shared" si="94"/>
        <v>x2/2L55</v>
      </c>
    </row>
    <row r="301" spans="1:16" ht="16.5">
      <c r="A301" s="116" t="s">
        <v>354</v>
      </c>
      <c r="B301" s="75" t="s">
        <v>14</v>
      </c>
      <c r="C301" s="64"/>
      <c r="D301" s="76"/>
      <c r="E301" s="77"/>
      <c r="F301" s="77"/>
      <c r="G301" s="73"/>
      <c r="H301" s="73"/>
      <c r="I301" s="73"/>
      <c r="J301" s="77"/>
      <c r="K301" s="77"/>
      <c r="L301" s="77"/>
      <c r="M301" s="77"/>
      <c r="N301" s="74">
        <f t="shared" si="98"/>
        <v>0</v>
      </c>
      <c r="O301" s="103"/>
      <c r="P301" s="211" t="str">
        <f t="shared" si="94"/>
        <v>L56</v>
      </c>
    </row>
    <row r="302" spans="1:16" ht="16.5">
      <c r="A302" s="113" t="s">
        <v>355</v>
      </c>
      <c r="B302" s="61"/>
      <c r="C302" s="58">
        <v>1</v>
      </c>
      <c r="D302" s="6">
        <v>3.48</v>
      </c>
      <c r="E302" s="10">
        <f>D302*$L$6</f>
        <v>7482000</v>
      </c>
      <c r="F302" s="10">
        <f aca="true" t="shared" si="105" ref="F302:I303">$L$5*F$9</f>
        <v>0</v>
      </c>
      <c r="G302" s="10">
        <f t="shared" si="105"/>
        <v>0</v>
      </c>
      <c r="H302" s="10">
        <f t="shared" si="105"/>
        <v>0</v>
      </c>
      <c r="I302" s="10">
        <f t="shared" si="105"/>
        <v>0</v>
      </c>
      <c r="J302" s="10">
        <f>E302*J$9</f>
        <v>0</v>
      </c>
      <c r="K302" s="10">
        <f>E302*K$9</f>
        <v>0</v>
      </c>
      <c r="L302" s="10">
        <f>E302*L$9</f>
        <v>0</v>
      </c>
      <c r="M302" s="10">
        <f>E302*M$9</f>
        <v>0</v>
      </c>
      <c r="N302" s="59">
        <f t="shared" si="98"/>
        <v>287769</v>
      </c>
      <c r="O302" s="99">
        <f>E302+SUM(F302:M302)</f>
        <v>7482000</v>
      </c>
      <c r="P302" s="211" t="str">
        <f t="shared" si="94"/>
        <v>x1/2L56</v>
      </c>
    </row>
    <row r="303" spans="1:16" ht="16.5">
      <c r="A303" s="115" t="s">
        <v>356</v>
      </c>
      <c r="B303" s="93"/>
      <c r="C303" s="55">
        <v>2</v>
      </c>
      <c r="D303" s="56">
        <v>3.71</v>
      </c>
      <c r="E303" s="7">
        <f>D303*$L$6</f>
        <v>7976500</v>
      </c>
      <c r="F303" s="7">
        <f t="shared" si="105"/>
        <v>0</v>
      </c>
      <c r="G303" s="7">
        <f t="shared" si="105"/>
        <v>0</v>
      </c>
      <c r="H303" s="7">
        <f t="shared" si="105"/>
        <v>0</v>
      </c>
      <c r="I303" s="7">
        <f t="shared" si="105"/>
        <v>0</v>
      </c>
      <c r="J303" s="7">
        <f>E303*J$9</f>
        <v>0</v>
      </c>
      <c r="K303" s="7">
        <f>E303*K$9</f>
        <v>0</v>
      </c>
      <c r="L303" s="7">
        <f>E303*L$9</f>
        <v>0</v>
      </c>
      <c r="M303" s="7">
        <f>E303*M$9</f>
        <v>0</v>
      </c>
      <c r="N303" s="57">
        <f t="shared" si="98"/>
        <v>306788</v>
      </c>
      <c r="O303" s="101">
        <f>E303+SUM(F303:M303)</f>
        <v>7976500</v>
      </c>
      <c r="P303" s="211" t="str">
        <f t="shared" si="94"/>
        <v>x2/2L56</v>
      </c>
    </row>
    <row r="304" spans="1:16" ht="16.5">
      <c r="A304" s="116" t="s">
        <v>357</v>
      </c>
      <c r="B304" s="75" t="s">
        <v>65</v>
      </c>
      <c r="C304" s="64"/>
      <c r="D304" s="76"/>
      <c r="E304" s="77"/>
      <c r="F304" s="77"/>
      <c r="G304" s="73"/>
      <c r="H304" s="73"/>
      <c r="I304" s="73"/>
      <c r="J304" s="77"/>
      <c r="K304" s="77"/>
      <c r="L304" s="77"/>
      <c r="M304" s="77"/>
      <c r="N304" s="74">
        <f t="shared" si="98"/>
        <v>0</v>
      </c>
      <c r="O304" s="103"/>
      <c r="P304" s="211" t="str">
        <f t="shared" si="94"/>
        <v>L57</v>
      </c>
    </row>
    <row r="305" spans="1:16" ht="16.5">
      <c r="A305" s="113" t="s">
        <v>358</v>
      </c>
      <c r="B305" s="61"/>
      <c r="C305" s="58">
        <v>1</v>
      </c>
      <c r="D305" s="6">
        <v>4.09</v>
      </c>
      <c r="E305" s="10">
        <f>D305*$L$6</f>
        <v>8793500</v>
      </c>
      <c r="F305" s="10">
        <f aca="true" t="shared" si="106" ref="F305:I306">$L$5*F$9</f>
        <v>0</v>
      </c>
      <c r="G305" s="10">
        <f t="shared" si="106"/>
        <v>0</v>
      </c>
      <c r="H305" s="10">
        <f t="shared" si="106"/>
        <v>0</v>
      </c>
      <c r="I305" s="10">
        <f t="shared" si="106"/>
        <v>0</v>
      </c>
      <c r="J305" s="10">
        <f>E305*J$9</f>
        <v>0</v>
      </c>
      <c r="K305" s="10">
        <f>E305*K$9</f>
        <v>0</v>
      </c>
      <c r="L305" s="10">
        <f>E305*L$9</f>
        <v>0</v>
      </c>
      <c r="M305" s="10">
        <f>E305*M$9</f>
        <v>0</v>
      </c>
      <c r="N305" s="59">
        <f t="shared" si="98"/>
        <v>338212</v>
      </c>
      <c r="O305" s="99">
        <f>E305+SUM(F305:M305)</f>
        <v>8793500</v>
      </c>
      <c r="P305" s="211" t="str">
        <f t="shared" si="94"/>
        <v>x1/2L57</v>
      </c>
    </row>
    <row r="306" spans="1:16" ht="16.5">
      <c r="A306" s="115" t="s">
        <v>359</v>
      </c>
      <c r="B306" s="93"/>
      <c r="C306" s="55">
        <v>2</v>
      </c>
      <c r="D306" s="56">
        <v>4.3</v>
      </c>
      <c r="E306" s="7">
        <f>D306*$L$6</f>
        <v>9245000</v>
      </c>
      <c r="F306" s="7">
        <f t="shared" si="106"/>
        <v>0</v>
      </c>
      <c r="G306" s="7">
        <f t="shared" si="106"/>
        <v>0</v>
      </c>
      <c r="H306" s="7">
        <f t="shared" si="106"/>
        <v>0</v>
      </c>
      <c r="I306" s="7">
        <f t="shared" si="106"/>
        <v>0</v>
      </c>
      <c r="J306" s="7">
        <f>E306*J$9</f>
        <v>0</v>
      </c>
      <c r="K306" s="7">
        <f>E306*K$9</f>
        <v>0</v>
      </c>
      <c r="L306" s="7">
        <f>E306*L$9</f>
        <v>0</v>
      </c>
      <c r="M306" s="7">
        <f>E306*M$9</f>
        <v>0</v>
      </c>
      <c r="N306" s="57">
        <f t="shared" si="98"/>
        <v>355577</v>
      </c>
      <c r="O306" s="101">
        <f>E306+SUM(F306:M306)</f>
        <v>9245000</v>
      </c>
      <c r="P306" s="211" t="str">
        <f t="shared" si="94"/>
        <v>x2/2L57</v>
      </c>
    </row>
    <row r="307" spans="1:16" ht="16.5">
      <c r="A307" s="116" t="s">
        <v>360</v>
      </c>
      <c r="B307" s="75" t="s">
        <v>15</v>
      </c>
      <c r="C307" s="64"/>
      <c r="D307" s="76"/>
      <c r="E307" s="77"/>
      <c r="F307" s="77"/>
      <c r="G307" s="73"/>
      <c r="H307" s="73"/>
      <c r="I307" s="73"/>
      <c r="J307" s="77"/>
      <c r="K307" s="77"/>
      <c r="L307" s="77"/>
      <c r="M307" s="77"/>
      <c r="N307" s="74">
        <f t="shared" si="98"/>
        <v>0</v>
      </c>
      <c r="O307" s="103"/>
      <c r="P307" s="211" t="str">
        <f t="shared" si="94"/>
        <v>L58</v>
      </c>
    </row>
    <row r="308" spans="1:16" ht="16.5">
      <c r="A308" s="113" t="s">
        <v>361</v>
      </c>
      <c r="B308" s="61"/>
      <c r="C308" s="58">
        <v>1</v>
      </c>
      <c r="D308" s="6">
        <v>4.68</v>
      </c>
      <c r="E308" s="10">
        <f>D308*$L$6</f>
        <v>10062000</v>
      </c>
      <c r="F308" s="10">
        <f aca="true" t="shared" si="107" ref="F308:I309">$L$5*F$9</f>
        <v>0</v>
      </c>
      <c r="G308" s="10">
        <f t="shared" si="107"/>
        <v>0</v>
      </c>
      <c r="H308" s="10">
        <f t="shared" si="107"/>
        <v>0</v>
      </c>
      <c r="I308" s="10">
        <f t="shared" si="107"/>
        <v>0</v>
      </c>
      <c r="J308" s="10">
        <f>E308*J$9</f>
        <v>0</v>
      </c>
      <c r="K308" s="10">
        <f>E308*K$9</f>
        <v>0</v>
      </c>
      <c r="L308" s="10">
        <f>E308*L$9</f>
        <v>0</v>
      </c>
      <c r="M308" s="10">
        <f>E308*M$9</f>
        <v>0</v>
      </c>
      <c r="N308" s="59">
        <f t="shared" si="98"/>
        <v>387000</v>
      </c>
      <c r="O308" s="99">
        <f>E308+SUM(F308:M308)</f>
        <v>10062000</v>
      </c>
      <c r="P308" s="211" t="str">
        <f t="shared" si="94"/>
        <v>x1/2L58</v>
      </c>
    </row>
    <row r="309" spans="1:16" ht="16.5">
      <c r="A309" s="115" t="s">
        <v>362</v>
      </c>
      <c r="B309" s="93"/>
      <c r="C309" s="55">
        <v>2</v>
      </c>
      <c r="D309" s="56">
        <v>4.92</v>
      </c>
      <c r="E309" s="7">
        <f>D309*$L$6</f>
        <v>10578000</v>
      </c>
      <c r="F309" s="7">
        <f t="shared" si="107"/>
        <v>0</v>
      </c>
      <c r="G309" s="7">
        <f t="shared" si="107"/>
        <v>0</v>
      </c>
      <c r="H309" s="7">
        <f t="shared" si="107"/>
        <v>0</v>
      </c>
      <c r="I309" s="7">
        <f t="shared" si="107"/>
        <v>0</v>
      </c>
      <c r="J309" s="7">
        <f>E309*J$9</f>
        <v>0</v>
      </c>
      <c r="K309" s="7">
        <f>E309*K$9</f>
        <v>0</v>
      </c>
      <c r="L309" s="7">
        <f>E309*L$9</f>
        <v>0</v>
      </c>
      <c r="M309" s="7">
        <f>E309*M$9</f>
        <v>0</v>
      </c>
      <c r="N309" s="57">
        <f t="shared" si="98"/>
        <v>406846</v>
      </c>
      <c r="O309" s="101">
        <f>E309+SUM(F309:M309)</f>
        <v>10578000</v>
      </c>
      <c r="P309" s="211" t="str">
        <f t="shared" si="94"/>
        <v>x2/2L58</v>
      </c>
    </row>
    <row r="310" spans="1:16" ht="16.5">
      <c r="A310" s="116" t="s">
        <v>363</v>
      </c>
      <c r="B310" s="75" t="s">
        <v>54</v>
      </c>
      <c r="C310" s="64"/>
      <c r="D310" s="76"/>
      <c r="E310" s="77"/>
      <c r="F310" s="77"/>
      <c r="G310" s="73"/>
      <c r="H310" s="73"/>
      <c r="I310" s="73"/>
      <c r="J310" s="77"/>
      <c r="K310" s="77"/>
      <c r="L310" s="77"/>
      <c r="M310" s="77"/>
      <c r="N310" s="74">
        <f t="shared" si="98"/>
        <v>0</v>
      </c>
      <c r="O310" s="103"/>
      <c r="P310" s="211" t="str">
        <f t="shared" si="94"/>
        <v>L59</v>
      </c>
    </row>
    <row r="311" spans="1:16" ht="16.5">
      <c r="A311" s="113" t="s">
        <v>364</v>
      </c>
      <c r="B311" s="61"/>
      <c r="C311" s="58">
        <v>1</v>
      </c>
      <c r="D311" s="6">
        <v>3.17</v>
      </c>
      <c r="E311" s="10">
        <f>D311*$L$6</f>
        <v>6815500</v>
      </c>
      <c r="F311" s="10">
        <f aca="true" t="shared" si="108" ref="F311:I312">$L$5*F$9</f>
        <v>0</v>
      </c>
      <c r="G311" s="10">
        <f t="shared" si="108"/>
        <v>0</v>
      </c>
      <c r="H311" s="10">
        <f t="shared" si="108"/>
        <v>0</v>
      </c>
      <c r="I311" s="10">
        <f t="shared" si="108"/>
        <v>0</v>
      </c>
      <c r="J311" s="10">
        <f>E311*J$9</f>
        <v>0</v>
      </c>
      <c r="K311" s="10">
        <f>E311*K$9</f>
        <v>0</v>
      </c>
      <c r="L311" s="10">
        <f>E311*L$9</f>
        <v>0</v>
      </c>
      <c r="M311" s="10">
        <f>E311*M$9</f>
        <v>0</v>
      </c>
      <c r="N311" s="59">
        <f t="shared" si="98"/>
        <v>262135</v>
      </c>
      <c r="O311" s="99">
        <f>E311+SUM(F311:M311)</f>
        <v>6815500</v>
      </c>
      <c r="P311" s="211" t="str">
        <f t="shared" si="94"/>
        <v>x1/2L59</v>
      </c>
    </row>
    <row r="312" spans="1:16" ht="16.5">
      <c r="A312" s="115" t="s">
        <v>365</v>
      </c>
      <c r="B312" s="93"/>
      <c r="C312" s="55">
        <v>2</v>
      </c>
      <c r="D312" s="56">
        <v>3.5</v>
      </c>
      <c r="E312" s="7">
        <f>D312*$L$6</f>
        <v>7525000</v>
      </c>
      <c r="F312" s="7">
        <f t="shared" si="108"/>
        <v>0</v>
      </c>
      <c r="G312" s="7">
        <f t="shared" si="108"/>
        <v>0</v>
      </c>
      <c r="H312" s="7">
        <f t="shared" si="108"/>
        <v>0</v>
      </c>
      <c r="I312" s="7">
        <f t="shared" si="108"/>
        <v>0</v>
      </c>
      <c r="J312" s="7">
        <f>E312*J$9</f>
        <v>0</v>
      </c>
      <c r="K312" s="7">
        <f>E312*K$9</f>
        <v>0</v>
      </c>
      <c r="L312" s="7">
        <f>E312*L$9</f>
        <v>0</v>
      </c>
      <c r="M312" s="7">
        <f>E312*M$9</f>
        <v>0</v>
      </c>
      <c r="N312" s="57">
        <f t="shared" si="98"/>
        <v>289423</v>
      </c>
      <c r="O312" s="101">
        <f>E312+SUM(F312:M312)</f>
        <v>7525000</v>
      </c>
      <c r="P312" s="211" t="str">
        <f t="shared" si="94"/>
        <v>x2/2L59</v>
      </c>
    </row>
    <row r="313" spans="1:16" ht="16.5">
      <c r="A313" s="116" t="s">
        <v>366</v>
      </c>
      <c r="B313" s="75" t="s">
        <v>33</v>
      </c>
      <c r="C313" s="64"/>
      <c r="D313" s="76"/>
      <c r="E313" s="77"/>
      <c r="F313" s="77"/>
      <c r="G313" s="73"/>
      <c r="H313" s="73"/>
      <c r="I313" s="73"/>
      <c r="J313" s="77"/>
      <c r="K313" s="77"/>
      <c r="L313" s="77"/>
      <c r="M313" s="77"/>
      <c r="N313" s="74">
        <f t="shared" si="98"/>
        <v>0</v>
      </c>
      <c r="O313" s="103"/>
      <c r="P313" s="211" t="str">
        <f t="shared" si="94"/>
        <v>L60</v>
      </c>
    </row>
    <row r="314" spans="1:16" ht="16.5">
      <c r="A314" s="113" t="s">
        <v>367</v>
      </c>
      <c r="B314" s="61"/>
      <c r="C314" s="58">
        <v>1</v>
      </c>
      <c r="D314" s="6">
        <v>3.73</v>
      </c>
      <c r="E314" s="10">
        <f>D314*$L$6</f>
        <v>8019500</v>
      </c>
      <c r="F314" s="10">
        <f aca="true" t="shared" si="109" ref="F314:I315">$L$5*F$9</f>
        <v>0</v>
      </c>
      <c r="G314" s="10">
        <f t="shared" si="109"/>
        <v>0</v>
      </c>
      <c r="H314" s="10">
        <f t="shared" si="109"/>
        <v>0</v>
      </c>
      <c r="I314" s="10">
        <f t="shared" si="109"/>
        <v>0</v>
      </c>
      <c r="J314" s="10">
        <f>E314*J$9</f>
        <v>0</v>
      </c>
      <c r="K314" s="10">
        <f>E314*K$9</f>
        <v>0</v>
      </c>
      <c r="L314" s="10">
        <f>E314*L$9</f>
        <v>0</v>
      </c>
      <c r="M314" s="10">
        <f>E314*M$9</f>
        <v>0</v>
      </c>
      <c r="N314" s="59">
        <f t="shared" si="98"/>
        <v>308442</v>
      </c>
      <c r="O314" s="99">
        <f>E314+SUM(F314:M314)</f>
        <v>8019500</v>
      </c>
      <c r="P314" s="211" t="str">
        <f t="shared" si="94"/>
        <v>x1/2L60</v>
      </c>
    </row>
    <row r="315" spans="1:16" ht="16.5">
      <c r="A315" s="115" t="s">
        <v>368</v>
      </c>
      <c r="B315" s="93"/>
      <c r="C315" s="55">
        <v>2</v>
      </c>
      <c r="D315" s="56">
        <v>3.91</v>
      </c>
      <c r="E315" s="7">
        <f>D315*$L$6</f>
        <v>8406500</v>
      </c>
      <c r="F315" s="7">
        <f t="shared" si="109"/>
        <v>0</v>
      </c>
      <c r="G315" s="7">
        <f t="shared" si="109"/>
        <v>0</v>
      </c>
      <c r="H315" s="7">
        <f t="shared" si="109"/>
        <v>0</v>
      </c>
      <c r="I315" s="7">
        <f t="shared" si="109"/>
        <v>0</v>
      </c>
      <c r="J315" s="7">
        <f>E315*J$9</f>
        <v>0</v>
      </c>
      <c r="K315" s="7">
        <f>E315*K$9</f>
        <v>0</v>
      </c>
      <c r="L315" s="7">
        <f>E315*L$9</f>
        <v>0</v>
      </c>
      <c r="M315" s="7">
        <f>E315*M$9</f>
        <v>0</v>
      </c>
      <c r="N315" s="57">
        <f t="shared" si="98"/>
        <v>323327</v>
      </c>
      <c r="O315" s="101">
        <f>E315+SUM(F315:M315)</f>
        <v>8406500</v>
      </c>
      <c r="P315" s="211" t="str">
        <f t="shared" si="94"/>
        <v>x2/2L60</v>
      </c>
    </row>
    <row r="316" spans="1:16" ht="16.5">
      <c r="A316" s="116" t="s">
        <v>369</v>
      </c>
      <c r="B316" s="75" t="s">
        <v>25</v>
      </c>
      <c r="C316" s="64"/>
      <c r="D316" s="76"/>
      <c r="E316" s="77"/>
      <c r="F316" s="77"/>
      <c r="G316" s="73"/>
      <c r="H316" s="73"/>
      <c r="I316" s="73"/>
      <c r="J316" s="77"/>
      <c r="K316" s="77"/>
      <c r="L316" s="77"/>
      <c r="M316" s="77"/>
      <c r="N316" s="74">
        <f t="shared" si="98"/>
        <v>0</v>
      </c>
      <c r="O316" s="103"/>
      <c r="P316" s="211" t="str">
        <f t="shared" si="94"/>
        <v>L61</v>
      </c>
    </row>
    <row r="317" spans="1:16" ht="16.5">
      <c r="A317" s="113" t="s">
        <v>370</v>
      </c>
      <c r="B317" s="61"/>
      <c r="C317" s="58">
        <v>1</v>
      </c>
      <c r="D317" s="6">
        <v>4.37</v>
      </c>
      <c r="E317" s="10">
        <f>D317*$L$6</f>
        <v>9395500</v>
      </c>
      <c r="F317" s="10">
        <f aca="true" t="shared" si="110" ref="F317:I318">$L$5*F$9</f>
        <v>0</v>
      </c>
      <c r="G317" s="10">
        <f t="shared" si="110"/>
        <v>0</v>
      </c>
      <c r="H317" s="10">
        <f t="shared" si="110"/>
        <v>0</v>
      </c>
      <c r="I317" s="10">
        <f t="shared" si="110"/>
        <v>0</v>
      </c>
      <c r="J317" s="10">
        <f>E317*J$9</f>
        <v>0</v>
      </c>
      <c r="K317" s="10">
        <f>E317*K$9</f>
        <v>0</v>
      </c>
      <c r="L317" s="10">
        <f>E317*L$9</f>
        <v>0</v>
      </c>
      <c r="M317" s="10">
        <f>E317*M$9</f>
        <v>0</v>
      </c>
      <c r="N317" s="59">
        <f t="shared" si="98"/>
        <v>361365</v>
      </c>
      <c r="O317" s="99">
        <f>E317+SUM(F317:M317)</f>
        <v>9395500</v>
      </c>
      <c r="P317" s="211" t="str">
        <f t="shared" si="94"/>
        <v>x1/2L61</v>
      </c>
    </row>
    <row r="318" spans="1:16" ht="16.5">
      <c r="A318" s="115" t="s">
        <v>371</v>
      </c>
      <c r="B318" s="93"/>
      <c r="C318" s="55">
        <v>2</v>
      </c>
      <c r="D318" s="56">
        <v>4.68</v>
      </c>
      <c r="E318" s="7">
        <f>D318*$L$6</f>
        <v>10062000</v>
      </c>
      <c r="F318" s="7">
        <f t="shared" si="110"/>
        <v>0</v>
      </c>
      <c r="G318" s="7">
        <f t="shared" si="110"/>
        <v>0</v>
      </c>
      <c r="H318" s="7">
        <f t="shared" si="110"/>
        <v>0</v>
      </c>
      <c r="I318" s="7">
        <f t="shared" si="110"/>
        <v>0</v>
      </c>
      <c r="J318" s="7">
        <f>E318*J$9</f>
        <v>0</v>
      </c>
      <c r="K318" s="7">
        <f>E318*K$9</f>
        <v>0</v>
      </c>
      <c r="L318" s="7">
        <f>E318*L$9</f>
        <v>0</v>
      </c>
      <c r="M318" s="7">
        <f>E318*M$9</f>
        <v>0</v>
      </c>
      <c r="N318" s="57">
        <f t="shared" si="98"/>
        <v>387000</v>
      </c>
      <c r="O318" s="101">
        <f>E318+SUM(F318:M318)</f>
        <v>10062000</v>
      </c>
      <c r="P318" s="211" t="str">
        <f t="shared" si="94"/>
        <v>x2/2L61</v>
      </c>
    </row>
    <row r="319" spans="1:16" s="140" customFormat="1" ht="16.5">
      <c r="A319" s="132" t="s">
        <v>372</v>
      </c>
      <c r="B319" s="133" t="s">
        <v>39</v>
      </c>
      <c r="C319" s="134"/>
      <c r="D319" s="135"/>
      <c r="E319" s="136"/>
      <c r="F319" s="136"/>
      <c r="G319" s="137"/>
      <c r="H319" s="137"/>
      <c r="I319" s="137"/>
      <c r="J319" s="136"/>
      <c r="K319" s="136"/>
      <c r="L319" s="136"/>
      <c r="M319" s="136"/>
      <c r="N319" s="138">
        <f t="shared" si="98"/>
        <v>0</v>
      </c>
      <c r="O319" s="139"/>
      <c r="P319" s="211" t="str">
        <f t="shared" si="94"/>
        <v>L62</v>
      </c>
    </row>
    <row r="320" spans="1:16" s="140" customFormat="1" ht="16.5">
      <c r="A320" s="141" t="s">
        <v>373</v>
      </c>
      <c r="B320" s="142"/>
      <c r="C320" s="143">
        <v>1</v>
      </c>
      <c r="D320" s="144">
        <v>4.16</v>
      </c>
      <c r="E320" s="145">
        <f>D320*$L$6</f>
        <v>8944000</v>
      </c>
      <c r="F320" s="145">
        <f aca="true" t="shared" si="111" ref="F320:I321">$L$5*F$9</f>
        <v>0</v>
      </c>
      <c r="G320" s="145">
        <f t="shared" si="111"/>
        <v>0</v>
      </c>
      <c r="H320" s="145">
        <f t="shared" si="111"/>
        <v>0</v>
      </c>
      <c r="I320" s="145">
        <f t="shared" si="111"/>
        <v>0</v>
      </c>
      <c r="J320" s="145">
        <f>E320*J$9</f>
        <v>0</v>
      </c>
      <c r="K320" s="145">
        <f>E320*K$9</f>
        <v>0</v>
      </c>
      <c r="L320" s="145">
        <f>E320*L$9</f>
        <v>0</v>
      </c>
      <c r="M320" s="145">
        <f>E320*M$9</f>
        <v>0</v>
      </c>
      <c r="N320" s="146">
        <f t="shared" si="98"/>
        <v>344000</v>
      </c>
      <c r="O320" s="147">
        <f>E320+SUM(F320:M320)</f>
        <v>8944000</v>
      </c>
      <c r="P320" s="211" t="str">
        <f t="shared" si="94"/>
        <v>x1/2L62</v>
      </c>
    </row>
    <row r="321" spans="1:16" s="140" customFormat="1" ht="16.5">
      <c r="A321" s="148" t="s">
        <v>374</v>
      </c>
      <c r="B321" s="149"/>
      <c r="C321" s="150">
        <v>2</v>
      </c>
      <c r="D321" s="151">
        <v>4.36</v>
      </c>
      <c r="E321" s="152">
        <f>D321*$L$6</f>
        <v>9374000</v>
      </c>
      <c r="F321" s="152">
        <f t="shared" si="111"/>
        <v>0</v>
      </c>
      <c r="G321" s="152">
        <f t="shared" si="111"/>
        <v>0</v>
      </c>
      <c r="H321" s="152">
        <f t="shared" si="111"/>
        <v>0</v>
      </c>
      <c r="I321" s="152">
        <f t="shared" si="111"/>
        <v>0</v>
      </c>
      <c r="J321" s="152">
        <f>E321*J$9</f>
        <v>0</v>
      </c>
      <c r="K321" s="152">
        <f>E321*K$9</f>
        <v>0</v>
      </c>
      <c r="L321" s="152">
        <f>E321*L$9</f>
        <v>0</v>
      </c>
      <c r="M321" s="152">
        <f>E321*M$9</f>
        <v>0</v>
      </c>
      <c r="N321" s="153">
        <f t="shared" si="98"/>
        <v>360538</v>
      </c>
      <c r="O321" s="154">
        <f>E321+SUM(F321:M321)</f>
        <v>9374000</v>
      </c>
      <c r="P321" s="211" t="str">
        <f t="shared" si="94"/>
        <v>x2/2L62</v>
      </c>
    </row>
    <row r="322" spans="1:16" s="140" customFormat="1" ht="16.5">
      <c r="A322" s="132" t="s">
        <v>375</v>
      </c>
      <c r="B322" s="133" t="s">
        <v>12</v>
      </c>
      <c r="C322" s="134"/>
      <c r="D322" s="135"/>
      <c r="E322" s="136"/>
      <c r="F322" s="136"/>
      <c r="G322" s="137"/>
      <c r="H322" s="137"/>
      <c r="I322" s="137"/>
      <c r="J322" s="136"/>
      <c r="K322" s="136"/>
      <c r="L322" s="136"/>
      <c r="M322" s="136"/>
      <c r="N322" s="138">
        <f t="shared" si="98"/>
        <v>0</v>
      </c>
      <c r="O322" s="139"/>
      <c r="P322" s="211" t="str">
        <f t="shared" si="94"/>
        <v>L63</v>
      </c>
    </row>
    <row r="323" spans="1:16" s="140" customFormat="1" ht="16.5">
      <c r="A323" s="141" t="s">
        <v>376</v>
      </c>
      <c r="B323" s="142"/>
      <c r="C323" s="143">
        <v>1</v>
      </c>
      <c r="D323" s="144">
        <v>3.5</v>
      </c>
      <c r="E323" s="145">
        <f>D323*$L$6</f>
        <v>7525000</v>
      </c>
      <c r="F323" s="145">
        <f aca="true" t="shared" si="112" ref="F323:I324">$L$5*F$9</f>
        <v>0</v>
      </c>
      <c r="G323" s="145">
        <f t="shared" si="112"/>
        <v>0</v>
      </c>
      <c r="H323" s="145">
        <f t="shared" si="112"/>
        <v>0</v>
      </c>
      <c r="I323" s="145">
        <f t="shared" si="112"/>
        <v>0</v>
      </c>
      <c r="J323" s="145">
        <f>E323*J$9</f>
        <v>0</v>
      </c>
      <c r="K323" s="145">
        <f>E323*K$9</f>
        <v>0</v>
      </c>
      <c r="L323" s="145">
        <f>E323*L$9</f>
        <v>0</v>
      </c>
      <c r="M323" s="145">
        <f>E323*M$9</f>
        <v>0</v>
      </c>
      <c r="N323" s="146">
        <f t="shared" si="98"/>
        <v>289423</v>
      </c>
      <c r="O323" s="147">
        <f>E323+SUM(F323:M323)</f>
        <v>7525000</v>
      </c>
      <c r="P323" s="211" t="str">
        <f t="shared" si="94"/>
        <v>x1/2L63</v>
      </c>
    </row>
    <row r="324" spans="1:16" s="140" customFormat="1" ht="16.5">
      <c r="A324" s="148" t="s">
        <v>377</v>
      </c>
      <c r="B324" s="149"/>
      <c r="C324" s="150">
        <v>2</v>
      </c>
      <c r="D324" s="151">
        <v>3.73</v>
      </c>
      <c r="E324" s="152">
        <f>D324*$L$6</f>
        <v>8019500</v>
      </c>
      <c r="F324" s="152">
        <f t="shared" si="112"/>
        <v>0</v>
      </c>
      <c r="G324" s="152">
        <f t="shared" si="112"/>
        <v>0</v>
      </c>
      <c r="H324" s="152">
        <f t="shared" si="112"/>
        <v>0</v>
      </c>
      <c r="I324" s="152">
        <f t="shared" si="112"/>
        <v>0</v>
      </c>
      <c r="J324" s="152">
        <f>E324*J$9</f>
        <v>0</v>
      </c>
      <c r="K324" s="152">
        <f>E324*K$9</f>
        <v>0</v>
      </c>
      <c r="L324" s="152">
        <f>E324*L$9</f>
        <v>0</v>
      </c>
      <c r="M324" s="152">
        <f>E324*M$9</f>
        <v>0</v>
      </c>
      <c r="N324" s="153">
        <f t="shared" si="98"/>
        <v>308442</v>
      </c>
      <c r="O324" s="154">
        <f>E324+SUM(F324:M324)</f>
        <v>8019500</v>
      </c>
      <c r="P324" s="211" t="str">
        <f t="shared" si="94"/>
        <v>x2/2L63</v>
      </c>
    </row>
    <row r="325" spans="1:16" s="140" customFormat="1" ht="16.5">
      <c r="A325" s="132" t="s">
        <v>378</v>
      </c>
      <c r="B325" s="133" t="s">
        <v>3</v>
      </c>
      <c r="C325" s="134"/>
      <c r="D325" s="135"/>
      <c r="E325" s="136"/>
      <c r="F325" s="136"/>
      <c r="G325" s="137"/>
      <c r="H325" s="137"/>
      <c r="I325" s="137"/>
      <c r="J325" s="136"/>
      <c r="K325" s="136"/>
      <c r="L325" s="136"/>
      <c r="M325" s="136"/>
      <c r="N325" s="138">
        <f t="shared" si="98"/>
        <v>0</v>
      </c>
      <c r="O325" s="139"/>
      <c r="P325" s="211" t="str">
        <f t="shared" si="94"/>
        <v>L64</v>
      </c>
    </row>
    <row r="326" spans="1:16" s="140" customFormat="1" ht="16.5">
      <c r="A326" s="141" t="s">
        <v>379</v>
      </c>
      <c r="B326" s="142"/>
      <c r="C326" s="143">
        <v>1</v>
      </c>
      <c r="D326" s="144">
        <v>2.05</v>
      </c>
      <c r="E326" s="145">
        <f>D326*$L$6</f>
        <v>4407500</v>
      </c>
      <c r="F326" s="145">
        <f aca="true" t="shared" si="113" ref="F326:I329">$L$5*F$9</f>
        <v>0</v>
      </c>
      <c r="G326" s="145">
        <f t="shared" si="113"/>
        <v>0</v>
      </c>
      <c r="H326" s="145">
        <f t="shared" si="113"/>
        <v>0</v>
      </c>
      <c r="I326" s="145">
        <f t="shared" si="113"/>
        <v>0</v>
      </c>
      <c r="J326" s="145">
        <f>E326*J$9</f>
        <v>0</v>
      </c>
      <c r="K326" s="145">
        <f>E326*K$9</f>
        <v>0</v>
      </c>
      <c r="L326" s="145">
        <f>E326*L$9</f>
        <v>0</v>
      </c>
      <c r="M326" s="145">
        <f>E326*M$9</f>
        <v>0</v>
      </c>
      <c r="N326" s="146">
        <f t="shared" si="98"/>
        <v>169519</v>
      </c>
      <c r="O326" s="147">
        <f>E326+SUM(F326:M326)</f>
        <v>4407500</v>
      </c>
      <c r="P326" s="211" t="str">
        <f t="shared" si="94"/>
        <v>x1/4L64</v>
      </c>
    </row>
    <row r="327" spans="1:16" s="140" customFormat="1" ht="16.5">
      <c r="A327" s="155" t="s">
        <v>380</v>
      </c>
      <c r="B327" s="156"/>
      <c r="C327" s="157">
        <v>2</v>
      </c>
      <c r="D327" s="158">
        <v>2.35</v>
      </c>
      <c r="E327" s="159">
        <f>D327*$L$6</f>
        <v>5052500</v>
      </c>
      <c r="F327" s="159">
        <f t="shared" si="113"/>
        <v>0</v>
      </c>
      <c r="G327" s="159">
        <f t="shared" si="113"/>
        <v>0</v>
      </c>
      <c r="H327" s="159">
        <f t="shared" si="113"/>
        <v>0</v>
      </c>
      <c r="I327" s="159">
        <f t="shared" si="113"/>
        <v>0</v>
      </c>
      <c r="J327" s="159">
        <f>E327*J$9</f>
        <v>0</v>
      </c>
      <c r="K327" s="159">
        <f>E327*K$9</f>
        <v>0</v>
      </c>
      <c r="L327" s="159">
        <f>E327*L$9</f>
        <v>0</v>
      </c>
      <c r="M327" s="159">
        <f>E327*M$9</f>
        <v>0</v>
      </c>
      <c r="N327" s="160">
        <f t="shared" si="98"/>
        <v>194327</v>
      </c>
      <c r="O327" s="161">
        <f>E327+SUM(F327:M327)</f>
        <v>5052500</v>
      </c>
      <c r="P327" s="211" t="str">
        <f t="shared" si="94"/>
        <v>x2/4L64</v>
      </c>
    </row>
    <row r="328" spans="1:16" s="140" customFormat="1" ht="16.5">
      <c r="A328" s="155" t="s">
        <v>381</v>
      </c>
      <c r="B328" s="156"/>
      <c r="C328" s="157">
        <v>3</v>
      </c>
      <c r="D328" s="158">
        <v>2.66</v>
      </c>
      <c r="E328" s="159">
        <f>D328*$L$6</f>
        <v>5719000</v>
      </c>
      <c r="F328" s="159">
        <f t="shared" si="113"/>
        <v>0</v>
      </c>
      <c r="G328" s="159">
        <f t="shared" si="113"/>
        <v>0</v>
      </c>
      <c r="H328" s="159">
        <f t="shared" si="113"/>
        <v>0</v>
      </c>
      <c r="I328" s="159">
        <f t="shared" si="113"/>
        <v>0</v>
      </c>
      <c r="J328" s="159">
        <f>E328*J$9</f>
        <v>0</v>
      </c>
      <c r="K328" s="159">
        <f>E328*K$9</f>
        <v>0</v>
      </c>
      <c r="L328" s="159">
        <f>E328*L$9</f>
        <v>0</v>
      </c>
      <c r="M328" s="159">
        <f>E328*M$9</f>
        <v>0</v>
      </c>
      <c r="N328" s="160">
        <f t="shared" si="98"/>
        <v>219962</v>
      </c>
      <c r="O328" s="161">
        <f>E328+SUM(F328:M328)</f>
        <v>5719000</v>
      </c>
      <c r="P328" s="211" t="str">
        <f t="shared" si="94"/>
        <v>x3/4L64</v>
      </c>
    </row>
    <row r="329" spans="1:16" s="140" customFormat="1" ht="16.5">
      <c r="A329" s="148" t="s">
        <v>382</v>
      </c>
      <c r="B329" s="149"/>
      <c r="C329" s="150">
        <v>4</v>
      </c>
      <c r="D329" s="151">
        <v>2.99</v>
      </c>
      <c r="E329" s="152">
        <f>D329*$L$6</f>
        <v>6428500</v>
      </c>
      <c r="F329" s="152">
        <f t="shared" si="113"/>
        <v>0</v>
      </c>
      <c r="G329" s="152">
        <f t="shared" si="113"/>
        <v>0</v>
      </c>
      <c r="H329" s="152">
        <f t="shared" si="113"/>
        <v>0</v>
      </c>
      <c r="I329" s="152">
        <f t="shared" si="113"/>
        <v>0</v>
      </c>
      <c r="J329" s="152">
        <f>E329*J$9</f>
        <v>0</v>
      </c>
      <c r="K329" s="152">
        <f>E329*K$9</f>
        <v>0</v>
      </c>
      <c r="L329" s="152">
        <f>E329*L$9</f>
        <v>0</v>
      </c>
      <c r="M329" s="152">
        <f>E329*M$9</f>
        <v>0</v>
      </c>
      <c r="N329" s="153">
        <f t="shared" si="98"/>
        <v>247250</v>
      </c>
      <c r="O329" s="154">
        <f>E329+SUM(F329:M329)</f>
        <v>6428500</v>
      </c>
      <c r="P329" s="211" t="str">
        <f t="shared" si="94"/>
        <v>x4/4L64</v>
      </c>
    </row>
    <row r="330" spans="1:16" s="140" customFormat="1" ht="16.5">
      <c r="A330" s="132" t="s">
        <v>383</v>
      </c>
      <c r="B330" s="133" t="s">
        <v>60</v>
      </c>
      <c r="C330" s="134"/>
      <c r="D330" s="135"/>
      <c r="E330" s="136"/>
      <c r="F330" s="136"/>
      <c r="G330" s="137"/>
      <c r="H330" s="137"/>
      <c r="I330" s="137"/>
      <c r="J330" s="136"/>
      <c r="K330" s="136"/>
      <c r="L330" s="136"/>
      <c r="M330" s="136"/>
      <c r="N330" s="138">
        <f t="shared" si="98"/>
        <v>0</v>
      </c>
      <c r="O330" s="139"/>
      <c r="P330" s="211" t="str">
        <f t="shared" si="94"/>
        <v>L65</v>
      </c>
    </row>
    <row r="331" spans="1:16" s="140" customFormat="1" ht="16.5">
      <c r="A331" s="141" t="s">
        <v>384</v>
      </c>
      <c r="B331" s="142"/>
      <c r="C331" s="143">
        <v>1</v>
      </c>
      <c r="D331" s="144">
        <v>1.93</v>
      </c>
      <c r="E331" s="145">
        <f>D331*$L$6</f>
        <v>4149500</v>
      </c>
      <c r="F331" s="145">
        <f aca="true" t="shared" si="114" ref="F331:I334">$L$5*F$9</f>
        <v>0</v>
      </c>
      <c r="G331" s="145">
        <f t="shared" si="114"/>
        <v>0</v>
      </c>
      <c r="H331" s="145">
        <f t="shared" si="114"/>
        <v>0</v>
      </c>
      <c r="I331" s="145">
        <f t="shared" si="114"/>
        <v>0</v>
      </c>
      <c r="J331" s="145">
        <f>E331*J$9</f>
        <v>0</v>
      </c>
      <c r="K331" s="145">
        <f>E331*K$9</f>
        <v>0</v>
      </c>
      <c r="L331" s="145">
        <f>E331*L$9</f>
        <v>0</v>
      </c>
      <c r="M331" s="145">
        <f>E331*M$9</f>
        <v>0</v>
      </c>
      <c r="N331" s="146">
        <f t="shared" si="98"/>
        <v>159596</v>
      </c>
      <c r="O331" s="147">
        <f>E331+SUM(F331:M331)</f>
        <v>4149500</v>
      </c>
      <c r="P331" s="211" t="str">
        <f t="shared" si="94"/>
        <v>x1/4L65</v>
      </c>
    </row>
    <row r="332" spans="1:16" s="140" customFormat="1" ht="16.5">
      <c r="A332" s="155" t="s">
        <v>385</v>
      </c>
      <c r="B332" s="156"/>
      <c r="C332" s="157">
        <v>2</v>
      </c>
      <c r="D332" s="158">
        <v>2.18</v>
      </c>
      <c r="E332" s="159">
        <f>D332*$L$6</f>
        <v>4687000</v>
      </c>
      <c r="F332" s="159">
        <f t="shared" si="114"/>
        <v>0</v>
      </c>
      <c r="G332" s="159">
        <f t="shared" si="114"/>
        <v>0</v>
      </c>
      <c r="H332" s="159">
        <f t="shared" si="114"/>
        <v>0</v>
      </c>
      <c r="I332" s="159">
        <f t="shared" si="114"/>
        <v>0</v>
      </c>
      <c r="J332" s="159">
        <f>E332*J$9</f>
        <v>0</v>
      </c>
      <c r="K332" s="159">
        <f>E332*K$9</f>
        <v>0</v>
      </c>
      <c r="L332" s="159">
        <f>E332*L$9</f>
        <v>0</v>
      </c>
      <c r="M332" s="159">
        <f>E332*M$9</f>
        <v>0</v>
      </c>
      <c r="N332" s="160">
        <f t="shared" si="98"/>
        <v>180269</v>
      </c>
      <c r="O332" s="161">
        <f>E332+SUM(F332:M332)</f>
        <v>4687000</v>
      </c>
      <c r="P332" s="211" t="str">
        <f t="shared" si="94"/>
        <v>x2/4L65</v>
      </c>
    </row>
    <row r="333" spans="1:16" s="140" customFormat="1" ht="16.5">
      <c r="A333" s="155" t="s">
        <v>386</v>
      </c>
      <c r="B333" s="156"/>
      <c r="C333" s="157">
        <v>3</v>
      </c>
      <c r="D333" s="158">
        <v>2.51</v>
      </c>
      <c r="E333" s="159">
        <f>D333*$L$6</f>
        <v>5396500</v>
      </c>
      <c r="F333" s="159">
        <f t="shared" si="114"/>
        <v>0</v>
      </c>
      <c r="G333" s="159">
        <f t="shared" si="114"/>
        <v>0</v>
      </c>
      <c r="H333" s="159">
        <f t="shared" si="114"/>
        <v>0</v>
      </c>
      <c r="I333" s="159">
        <f t="shared" si="114"/>
        <v>0</v>
      </c>
      <c r="J333" s="159">
        <f>E333*J$9</f>
        <v>0</v>
      </c>
      <c r="K333" s="159">
        <f>E333*K$9</f>
        <v>0</v>
      </c>
      <c r="L333" s="159">
        <f>E333*L$9</f>
        <v>0</v>
      </c>
      <c r="M333" s="159">
        <f>E333*M$9</f>
        <v>0</v>
      </c>
      <c r="N333" s="160">
        <f t="shared" si="98"/>
        <v>207558</v>
      </c>
      <c r="O333" s="161">
        <f>E333+SUM(F333:M333)</f>
        <v>5396500</v>
      </c>
      <c r="P333" s="211" t="str">
        <f aca="true" t="shared" si="115" ref="P333:P345">A333</f>
        <v>x3/4L65</v>
      </c>
    </row>
    <row r="334" spans="1:16" s="140" customFormat="1" ht="16.5">
      <c r="A334" s="148" t="s">
        <v>387</v>
      </c>
      <c r="B334" s="149"/>
      <c r="C334" s="150">
        <v>4</v>
      </c>
      <c r="D334" s="151">
        <v>2.83</v>
      </c>
      <c r="E334" s="152">
        <f>D334*$L$6</f>
        <v>6084500</v>
      </c>
      <c r="F334" s="152">
        <f t="shared" si="114"/>
        <v>0</v>
      </c>
      <c r="G334" s="152">
        <f t="shared" si="114"/>
        <v>0</v>
      </c>
      <c r="H334" s="152">
        <f t="shared" si="114"/>
        <v>0</v>
      </c>
      <c r="I334" s="152">
        <f t="shared" si="114"/>
        <v>0</v>
      </c>
      <c r="J334" s="152">
        <f>E334*J$9</f>
        <v>0</v>
      </c>
      <c r="K334" s="152">
        <f>E334*K$9</f>
        <v>0</v>
      </c>
      <c r="L334" s="152">
        <f>E334*L$9</f>
        <v>0</v>
      </c>
      <c r="M334" s="152">
        <f>E334*M$9</f>
        <v>0</v>
      </c>
      <c r="N334" s="153">
        <f t="shared" si="98"/>
        <v>234019</v>
      </c>
      <c r="O334" s="154">
        <f>E334+SUM(F334:M334)</f>
        <v>6084500</v>
      </c>
      <c r="P334" s="211" t="str">
        <f t="shared" si="115"/>
        <v>x4/4L65</v>
      </c>
    </row>
    <row r="335" spans="1:16" s="140" customFormat="1" ht="16.5">
      <c r="A335" s="132" t="s">
        <v>388</v>
      </c>
      <c r="B335" s="133" t="s">
        <v>19</v>
      </c>
      <c r="C335" s="134"/>
      <c r="D335" s="135"/>
      <c r="E335" s="136"/>
      <c r="F335" s="136"/>
      <c r="G335" s="137"/>
      <c r="H335" s="137"/>
      <c r="I335" s="137"/>
      <c r="J335" s="136"/>
      <c r="K335" s="136"/>
      <c r="L335" s="136"/>
      <c r="M335" s="136"/>
      <c r="N335" s="138">
        <f t="shared" si="98"/>
        <v>0</v>
      </c>
      <c r="O335" s="139"/>
      <c r="P335" s="211" t="str">
        <f t="shared" si="115"/>
        <v>L66</v>
      </c>
    </row>
    <row r="336" spans="1:16" s="140" customFormat="1" ht="16.5">
      <c r="A336" s="141" t="s">
        <v>389</v>
      </c>
      <c r="B336" s="142"/>
      <c r="C336" s="143">
        <v>1</v>
      </c>
      <c r="D336" s="144">
        <v>1.55</v>
      </c>
      <c r="E336" s="145">
        <f>D336*$L$6</f>
        <v>3332500</v>
      </c>
      <c r="F336" s="145">
        <f aca="true" t="shared" si="116" ref="F336:I340">$L$5*F$9</f>
        <v>0</v>
      </c>
      <c r="G336" s="145">
        <f t="shared" si="116"/>
        <v>0</v>
      </c>
      <c r="H336" s="145">
        <f t="shared" si="116"/>
        <v>0</v>
      </c>
      <c r="I336" s="145">
        <f t="shared" si="116"/>
        <v>0</v>
      </c>
      <c r="J336" s="145">
        <f>E336*J$9</f>
        <v>0</v>
      </c>
      <c r="K336" s="145">
        <f>E336*K$9</f>
        <v>0</v>
      </c>
      <c r="L336" s="145">
        <f>E336*L$9</f>
        <v>0</v>
      </c>
      <c r="M336" s="145">
        <f>E336*M$9</f>
        <v>0</v>
      </c>
      <c r="N336" s="146">
        <f t="shared" si="98"/>
        <v>128173</v>
      </c>
      <c r="O336" s="147">
        <f>E336+SUM(F336:M336)</f>
        <v>3332500</v>
      </c>
      <c r="P336" s="211" t="str">
        <f t="shared" si="115"/>
        <v>x1/4L66</v>
      </c>
    </row>
    <row r="337" spans="1:16" s="140" customFormat="1" ht="16.5">
      <c r="A337" s="155" t="s">
        <v>390</v>
      </c>
      <c r="B337" s="156"/>
      <c r="C337" s="157">
        <v>2</v>
      </c>
      <c r="D337" s="158">
        <v>1.75</v>
      </c>
      <c r="E337" s="159">
        <f>D337*$L$6</f>
        <v>3762500</v>
      </c>
      <c r="F337" s="159">
        <f t="shared" si="116"/>
        <v>0</v>
      </c>
      <c r="G337" s="159">
        <f t="shared" si="116"/>
        <v>0</v>
      </c>
      <c r="H337" s="159">
        <f t="shared" si="116"/>
        <v>0</v>
      </c>
      <c r="I337" s="159">
        <f t="shared" si="116"/>
        <v>0</v>
      </c>
      <c r="J337" s="159">
        <f>E337*J$9</f>
        <v>0</v>
      </c>
      <c r="K337" s="159">
        <f>E337*K$9</f>
        <v>0</v>
      </c>
      <c r="L337" s="159">
        <f>E337*L$9</f>
        <v>0</v>
      </c>
      <c r="M337" s="159">
        <f>E337*M$9</f>
        <v>0</v>
      </c>
      <c r="N337" s="160">
        <f t="shared" si="98"/>
        <v>144712</v>
      </c>
      <c r="O337" s="161">
        <f>E337+SUM(F337:M337)</f>
        <v>3762500</v>
      </c>
      <c r="P337" s="211" t="str">
        <f t="shared" si="115"/>
        <v>x2/4L66</v>
      </c>
    </row>
    <row r="338" spans="1:16" s="140" customFormat="1" ht="16.5">
      <c r="A338" s="162"/>
      <c r="B338" s="163"/>
      <c r="C338" s="157">
        <v>2.7</v>
      </c>
      <c r="D338" s="158">
        <v>1.96</v>
      </c>
      <c r="E338" s="159">
        <f>D338*$L$6</f>
        <v>4214000</v>
      </c>
      <c r="F338" s="159">
        <f t="shared" si="116"/>
        <v>0</v>
      </c>
      <c r="G338" s="159">
        <f t="shared" si="116"/>
        <v>0</v>
      </c>
      <c r="H338" s="159">
        <f t="shared" si="116"/>
        <v>0</v>
      </c>
      <c r="I338" s="159">
        <f t="shared" si="116"/>
        <v>0</v>
      </c>
      <c r="J338" s="159">
        <f>E338*J$9</f>
        <v>0</v>
      </c>
      <c r="K338" s="159">
        <f>E338*K$9</f>
        <v>0</v>
      </c>
      <c r="L338" s="159">
        <f>E338*L$9</f>
        <v>0</v>
      </c>
      <c r="M338" s="159">
        <f>E338*M$9</f>
        <v>0</v>
      </c>
      <c r="N338" s="160">
        <f t="shared" si="98"/>
        <v>162077</v>
      </c>
      <c r="O338" s="161">
        <f>E338+SUM(F338:M338)</f>
        <v>4214000</v>
      </c>
      <c r="P338" s="211">
        <f t="shared" si="115"/>
        <v>0</v>
      </c>
    </row>
    <row r="339" spans="1:16" s="140" customFormat="1" ht="16.5">
      <c r="A339" s="164" t="s">
        <v>391</v>
      </c>
      <c r="B339" s="156"/>
      <c r="C339" s="157">
        <v>3</v>
      </c>
      <c r="D339" s="158">
        <v>2.05</v>
      </c>
      <c r="E339" s="159">
        <f>D339*$L$6</f>
        <v>4407500</v>
      </c>
      <c r="F339" s="159">
        <f t="shared" si="116"/>
        <v>0</v>
      </c>
      <c r="G339" s="159">
        <f t="shared" si="116"/>
        <v>0</v>
      </c>
      <c r="H339" s="159">
        <f t="shared" si="116"/>
        <v>0</v>
      </c>
      <c r="I339" s="159">
        <f t="shared" si="116"/>
        <v>0</v>
      </c>
      <c r="J339" s="159">
        <f>E339*J$9</f>
        <v>0</v>
      </c>
      <c r="K339" s="159">
        <f>E339*K$9</f>
        <v>0</v>
      </c>
      <c r="L339" s="159">
        <f>E339*L$9</f>
        <v>0</v>
      </c>
      <c r="M339" s="159">
        <f>E339*M$9</f>
        <v>0</v>
      </c>
      <c r="N339" s="160">
        <f t="shared" si="98"/>
        <v>169519</v>
      </c>
      <c r="O339" s="161">
        <f>E339+SUM(F339:M339)</f>
        <v>4407500</v>
      </c>
      <c r="P339" s="211" t="str">
        <f t="shared" si="115"/>
        <v>x3/4L66</v>
      </c>
    </row>
    <row r="340" spans="1:16" s="140" customFormat="1" ht="16.5">
      <c r="A340" s="148" t="s">
        <v>392</v>
      </c>
      <c r="B340" s="149"/>
      <c r="C340" s="150">
        <v>4</v>
      </c>
      <c r="D340" s="151">
        <v>2.35</v>
      </c>
      <c r="E340" s="152">
        <f>D340*$L$6</f>
        <v>5052500</v>
      </c>
      <c r="F340" s="152">
        <f t="shared" si="116"/>
        <v>0</v>
      </c>
      <c r="G340" s="152">
        <f t="shared" si="116"/>
        <v>0</v>
      </c>
      <c r="H340" s="152">
        <f t="shared" si="116"/>
        <v>0</v>
      </c>
      <c r="I340" s="152">
        <f t="shared" si="116"/>
        <v>0</v>
      </c>
      <c r="J340" s="152">
        <f>E340*J$9</f>
        <v>0</v>
      </c>
      <c r="K340" s="152">
        <f>E340*K$9</f>
        <v>0</v>
      </c>
      <c r="L340" s="152">
        <f>E340*L$9</f>
        <v>0</v>
      </c>
      <c r="M340" s="152">
        <f>E340*M$9</f>
        <v>0</v>
      </c>
      <c r="N340" s="153">
        <f t="shared" si="98"/>
        <v>194327</v>
      </c>
      <c r="O340" s="154">
        <f>E340+SUM(F340:M340)</f>
        <v>5052500</v>
      </c>
      <c r="P340" s="211" t="str">
        <f t="shared" si="115"/>
        <v>x4/4L66</v>
      </c>
    </row>
    <row r="341" spans="1:16" s="140" customFormat="1" ht="16.5">
      <c r="A341" s="132" t="s">
        <v>393</v>
      </c>
      <c r="B341" s="133" t="s">
        <v>18</v>
      </c>
      <c r="C341" s="134"/>
      <c r="D341" s="135"/>
      <c r="E341" s="136"/>
      <c r="F341" s="136"/>
      <c r="G341" s="137"/>
      <c r="H341" s="137"/>
      <c r="I341" s="137"/>
      <c r="J341" s="136"/>
      <c r="K341" s="136"/>
      <c r="L341" s="136"/>
      <c r="M341" s="136"/>
      <c r="N341" s="138">
        <f t="shared" si="98"/>
        <v>0</v>
      </c>
      <c r="O341" s="139"/>
      <c r="P341" s="211" t="str">
        <f t="shared" si="115"/>
        <v>L67</v>
      </c>
    </row>
    <row r="342" spans="1:16" s="140" customFormat="1" ht="16.5">
      <c r="A342" s="141" t="s">
        <v>394</v>
      </c>
      <c r="B342" s="142"/>
      <c r="C342" s="143">
        <v>1</v>
      </c>
      <c r="D342" s="144">
        <v>1.75</v>
      </c>
      <c r="E342" s="145">
        <f>D342*$L$6</f>
        <v>3762500</v>
      </c>
      <c r="F342" s="145">
        <f aca="true" t="shared" si="117" ref="F342:I345">$L$5*F$9</f>
        <v>0</v>
      </c>
      <c r="G342" s="145">
        <f t="shared" si="117"/>
        <v>0</v>
      </c>
      <c r="H342" s="145">
        <f t="shared" si="117"/>
        <v>0</v>
      </c>
      <c r="I342" s="145">
        <f t="shared" si="117"/>
        <v>0</v>
      </c>
      <c r="J342" s="145">
        <f>E342*J$9</f>
        <v>0</v>
      </c>
      <c r="K342" s="145">
        <f>E342*K$9</f>
        <v>0</v>
      </c>
      <c r="L342" s="145">
        <f>E342*L$9</f>
        <v>0</v>
      </c>
      <c r="M342" s="145">
        <f>E342*M$9</f>
        <v>0</v>
      </c>
      <c r="N342" s="146">
        <f t="shared" si="98"/>
        <v>144712</v>
      </c>
      <c r="O342" s="147">
        <f>E342+SUM(F342:M342)</f>
        <v>3762500</v>
      </c>
      <c r="P342" s="211" t="str">
        <f t="shared" si="115"/>
        <v>x1/4L67</v>
      </c>
    </row>
    <row r="343" spans="1:16" s="140" customFormat="1" ht="16.5">
      <c r="A343" s="155" t="s">
        <v>395</v>
      </c>
      <c r="B343" s="156"/>
      <c r="C343" s="157">
        <v>2</v>
      </c>
      <c r="D343" s="158">
        <v>1.99</v>
      </c>
      <c r="E343" s="159">
        <f>D343*$L$6</f>
        <v>4278500</v>
      </c>
      <c r="F343" s="159">
        <f t="shared" si="117"/>
        <v>0</v>
      </c>
      <c r="G343" s="159">
        <f t="shared" si="117"/>
        <v>0</v>
      </c>
      <c r="H343" s="159">
        <f t="shared" si="117"/>
        <v>0</v>
      </c>
      <c r="I343" s="159">
        <f t="shared" si="117"/>
        <v>0</v>
      </c>
      <c r="J343" s="159">
        <f>E343*J$9</f>
        <v>0</v>
      </c>
      <c r="K343" s="159">
        <f>E343*K$9</f>
        <v>0</v>
      </c>
      <c r="L343" s="159">
        <f>E343*L$9</f>
        <v>0</v>
      </c>
      <c r="M343" s="159">
        <f>E343*M$9</f>
        <v>0</v>
      </c>
      <c r="N343" s="160">
        <f t="shared" si="98"/>
        <v>164558</v>
      </c>
      <c r="O343" s="161">
        <f>E343+SUM(F343:M343)</f>
        <v>4278500</v>
      </c>
      <c r="P343" s="211" t="str">
        <f t="shared" si="115"/>
        <v>x2/4L67</v>
      </c>
    </row>
    <row r="344" spans="1:16" s="140" customFormat="1" ht="16.5">
      <c r="A344" s="155" t="s">
        <v>396</v>
      </c>
      <c r="B344" s="156"/>
      <c r="C344" s="157">
        <v>3</v>
      </c>
      <c r="D344" s="158">
        <v>2.35</v>
      </c>
      <c r="E344" s="159">
        <f>D344*$L$6</f>
        <v>5052500</v>
      </c>
      <c r="F344" s="159">
        <f t="shared" si="117"/>
        <v>0</v>
      </c>
      <c r="G344" s="159">
        <f t="shared" si="117"/>
        <v>0</v>
      </c>
      <c r="H344" s="159">
        <f t="shared" si="117"/>
        <v>0</v>
      </c>
      <c r="I344" s="159">
        <f t="shared" si="117"/>
        <v>0</v>
      </c>
      <c r="J344" s="159">
        <f>E344*J$9</f>
        <v>0</v>
      </c>
      <c r="K344" s="159">
        <f>E344*K$9</f>
        <v>0</v>
      </c>
      <c r="L344" s="159">
        <f>E344*L$9</f>
        <v>0</v>
      </c>
      <c r="M344" s="159">
        <f>E344*M$9</f>
        <v>0</v>
      </c>
      <c r="N344" s="160">
        <f t="shared" si="98"/>
        <v>194327</v>
      </c>
      <c r="O344" s="161">
        <f>E344+SUM(F344:M344)</f>
        <v>5052500</v>
      </c>
      <c r="P344" s="211" t="str">
        <f t="shared" si="115"/>
        <v>x3/4L67</v>
      </c>
    </row>
    <row r="345" spans="1:16" s="140" customFormat="1" ht="17.25" thickBot="1">
      <c r="A345" s="165" t="s">
        <v>397</v>
      </c>
      <c r="B345" s="166"/>
      <c r="C345" s="167">
        <v>4</v>
      </c>
      <c r="D345" s="168">
        <v>2.66</v>
      </c>
      <c r="E345" s="169">
        <f>D345*$L$6</f>
        <v>5719000</v>
      </c>
      <c r="F345" s="169">
        <f t="shared" si="117"/>
        <v>0</v>
      </c>
      <c r="G345" s="169">
        <f t="shared" si="117"/>
        <v>0</v>
      </c>
      <c r="H345" s="169">
        <f t="shared" si="117"/>
        <v>0</v>
      </c>
      <c r="I345" s="169">
        <f t="shared" si="117"/>
        <v>0</v>
      </c>
      <c r="J345" s="169">
        <f>E345*J$9</f>
        <v>0</v>
      </c>
      <c r="K345" s="169">
        <f>E345*K$9</f>
        <v>0</v>
      </c>
      <c r="L345" s="169">
        <f>E345*L$9</f>
        <v>0</v>
      </c>
      <c r="M345" s="169">
        <f>E345*M$9</f>
        <v>0</v>
      </c>
      <c r="N345" s="170">
        <f t="shared" si="98"/>
        <v>219962</v>
      </c>
      <c r="O345" s="171">
        <f>E345+SUM(F345:M345)</f>
        <v>5719000</v>
      </c>
      <c r="P345" s="211" t="str">
        <f t="shared" si="115"/>
        <v>x4/4L67</v>
      </c>
    </row>
    <row r="346" ht="16.5">
      <c r="D346" s="4"/>
    </row>
    <row r="347" ht="16.5">
      <c r="D347" s="4"/>
    </row>
    <row r="348" spans="4:16" ht="19.5">
      <c r="D348" s="4"/>
      <c r="H348" s="30" t="s">
        <v>417</v>
      </c>
      <c r="L348" s="35" t="s">
        <v>130</v>
      </c>
      <c r="M348" s="36" t="s">
        <v>131</v>
      </c>
      <c r="N348" s="43">
        <f>Gia_nh_lieu!D5</f>
        <v>17000</v>
      </c>
      <c r="O348" s="109">
        <f>Gia_nh_lieu!E5</f>
        <v>1.03</v>
      </c>
      <c r="P348" s="29" t="s">
        <v>399</v>
      </c>
    </row>
    <row r="349" spans="4:16" ht="19.5">
      <c r="D349" s="4"/>
      <c r="H349" s="30" t="s">
        <v>418</v>
      </c>
      <c r="L349" s="37" t="s">
        <v>398</v>
      </c>
      <c r="M349" s="38" t="s">
        <v>131</v>
      </c>
      <c r="N349" s="44">
        <f>Gia_nh_lieu!D6</f>
        <v>12920</v>
      </c>
      <c r="O349" s="110">
        <f>Gia_nh_lieu!E6</f>
        <v>1.05</v>
      </c>
      <c r="P349" s="29" t="s">
        <v>401</v>
      </c>
    </row>
    <row r="350" spans="12:16" ht="16.5">
      <c r="L350" s="37" t="s">
        <v>133</v>
      </c>
      <c r="M350" s="38" t="s">
        <v>134</v>
      </c>
      <c r="N350" s="44">
        <f>Gia_nh_lieu!D7</f>
        <v>1518</v>
      </c>
      <c r="O350" s="110">
        <f>Gia_nh_lieu!E7</f>
        <v>1.07</v>
      </c>
      <c r="P350" s="29" t="s">
        <v>400</v>
      </c>
    </row>
    <row r="351" spans="12:16" ht="16.5">
      <c r="L351" s="39" t="s">
        <v>135</v>
      </c>
      <c r="M351" s="40" t="s">
        <v>131</v>
      </c>
      <c r="N351" s="45">
        <f>Gia_nh_lieu!D8</f>
        <v>8110</v>
      </c>
      <c r="O351" s="111">
        <f>Gia_nh_lieu!E8</f>
        <v>1.05</v>
      </c>
      <c r="P351" s="29" t="s">
        <v>402</v>
      </c>
    </row>
    <row r="353" spans="8:16" ht="15">
      <c r="H353" s="12"/>
      <c r="J353" s="29"/>
      <c r="N353" s="3"/>
      <c r="P353" s="3"/>
    </row>
    <row r="354" spans="8:16" ht="15">
      <c r="H354" s="12"/>
      <c r="J354" s="29"/>
      <c r="N354" s="3"/>
      <c r="P354" s="3"/>
    </row>
    <row r="355" spans="8:16" ht="15">
      <c r="H355" s="12"/>
      <c r="J355" s="29"/>
      <c r="N355" s="3"/>
      <c r="P355" s="3"/>
    </row>
    <row r="356" spans="8:16" ht="15">
      <c r="H356" s="12"/>
      <c r="J356" s="29"/>
      <c r="N356" s="3"/>
      <c r="P356" s="3"/>
    </row>
    <row r="357" spans="2:16" ht="18.75">
      <c r="B357" s="129"/>
      <c r="C357" s="130"/>
      <c r="D357" s="130"/>
      <c r="E357" s="130"/>
      <c r="H357" s="12"/>
      <c r="J357" s="29"/>
      <c r="N357" s="3"/>
      <c r="P357" s="3"/>
    </row>
    <row r="358" spans="2:16" ht="18.75">
      <c r="B358" s="131"/>
      <c r="C358" s="130"/>
      <c r="D358" s="130"/>
      <c r="E358" s="130"/>
      <c r="H358" s="12"/>
      <c r="J358" s="29"/>
      <c r="N358" s="3"/>
      <c r="P358" s="3"/>
    </row>
    <row r="359" spans="2:5" ht="18.75">
      <c r="B359" s="130"/>
      <c r="C359" s="130"/>
      <c r="D359" s="130"/>
      <c r="E359" s="130"/>
    </row>
  </sheetData>
  <sheetProtection/>
  <mergeCells count="11">
    <mergeCell ref="F7:M7"/>
    <mergeCell ref="N7:N9"/>
    <mergeCell ref="A3:O3"/>
    <mergeCell ref="O7:O9"/>
    <mergeCell ref="A2:O2"/>
    <mergeCell ref="A1:O1"/>
    <mergeCell ref="B7:B9"/>
    <mergeCell ref="A7:A9"/>
    <mergeCell ref="C7:C9"/>
    <mergeCell ref="D7:D9"/>
    <mergeCell ref="E7:E9"/>
  </mergeCells>
  <dataValidations count="2">
    <dataValidation allowBlank="1" showErrorMessage="1" sqref="B1:IV65536"/>
    <dataValidation allowBlank="1" showInputMessage="1" showErrorMessage="1" promptTitle="www.tienminh.vn" prompt="Lưu ý: Không thay đổi ký hiệu trên cột này!" sqref="A7:A345"/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"/>
    </sheetView>
  </sheetViews>
  <sheetFormatPr defaultColWidth="16.421875" defaultRowHeight="15"/>
  <cols>
    <col min="1" max="1" width="10.57421875" style="3" customWidth="1"/>
    <col min="2" max="2" width="31.28125" style="3" customWidth="1"/>
    <col min="3" max="4" width="16.421875" style="3" customWidth="1"/>
    <col min="5" max="5" width="16.421875" style="14" customWidth="1"/>
    <col min="6" max="16384" width="16.421875" style="3" customWidth="1"/>
  </cols>
  <sheetData>
    <row r="1" spans="1:6" ht="18.75">
      <c r="A1" s="229" t="s">
        <v>137</v>
      </c>
      <c r="B1" s="229"/>
      <c r="C1" s="229"/>
      <c r="D1" s="229"/>
      <c r="E1" s="229"/>
      <c r="F1" s="229"/>
    </row>
    <row r="2" spans="1:6" ht="17.25">
      <c r="A2" s="230" t="s">
        <v>124</v>
      </c>
      <c r="B2" s="230"/>
      <c r="C2" s="230"/>
      <c r="D2" s="230"/>
      <c r="E2" s="230"/>
      <c r="F2" s="230"/>
    </row>
    <row r="4" spans="1:6" s="27" customFormat="1" ht="20.25" customHeight="1">
      <c r="A4" s="15" t="s">
        <v>125</v>
      </c>
      <c r="B4" s="15" t="s">
        <v>126</v>
      </c>
      <c r="C4" s="15" t="s">
        <v>127</v>
      </c>
      <c r="D4" s="15" t="s">
        <v>128</v>
      </c>
      <c r="E4" s="25" t="s">
        <v>129</v>
      </c>
      <c r="F4" s="26" t="s">
        <v>136</v>
      </c>
    </row>
    <row r="5" spans="1:6" ht="15.75">
      <c r="A5" s="16">
        <v>1</v>
      </c>
      <c r="B5" s="17" t="s">
        <v>130</v>
      </c>
      <c r="C5" s="16" t="s">
        <v>131</v>
      </c>
      <c r="D5" s="41">
        <v>17000</v>
      </c>
      <c r="E5" s="33">
        <v>1.03</v>
      </c>
      <c r="F5" s="18">
        <f>D5*E5</f>
        <v>17510</v>
      </c>
    </row>
    <row r="6" spans="1:6" ht="15.75">
      <c r="A6" s="19">
        <v>2</v>
      </c>
      <c r="B6" s="20" t="s">
        <v>132</v>
      </c>
      <c r="C6" s="19" t="s">
        <v>131</v>
      </c>
      <c r="D6" s="42">
        <v>12920</v>
      </c>
      <c r="E6" s="34">
        <v>1.05</v>
      </c>
      <c r="F6" s="21">
        <f>D6*E6</f>
        <v>13566</v>
      </c>
    </row>
    <row r="7" spans="1:6" ht="15.75">
      <c r="A7" s="19">
        <v>3</v>
      </c>
      <c r="B7" s="20" t="s">
        <v>133</v>
      </c>
      <c r="C7" s="19" t="s">
        <v>134</v>
      </c>
      <c r="D7" s="42">
        <v>1518</v>
      </c>
      <c r="E7" s="34">
        <v>1.07</v>
      </c>
      <c r="F7" s="21">
        <f>D7*E7</f>
        <v>1624.26</v>
      </c>
    </row>
    <row r="8" spans="1:6" ht="15.75">
      <c r="A8" s="19">
        <v>4</v>
      </c>
      <c r="B8" s="20" t="s">
        <v>135</v>
      </c>
      <c r="C8" s="19" t="s">
        <v>131</v>
      </c>
      <c r="D8" s="42">
        <v>8110</v>
      </c>
      <c r="E8" s="34">
        <v>1.05</v>
      </c>
      <c r="F8" s="21">
        <f>D8*E8</f>
        <v>8515.5</v>
      </c>
    </row>
    <row r="9" spans="1:6" ht="15.75">
      <c r="A9" s="22"/>
      <c r="B9" s="22"/>
      <c r="C9" s="22"/>
      <c r="D9" s="22"/>
      <c r="E9" s="23"/>
      <c r="F9" s="24"/>
    </row>
    <row r="12" spans="2:3" ht="15">
      <c r="B12"/>
      <c r="C12"/>
    </row>
    <row r="13" spans="2:3" ht="15">
      <c r="B13"/>
      <c r="C13"/>
    </row>
    <row r="14" spans="2:3" ht="15">
      <c r="B14"/>
      <c r="C14"/>
    </row>
    <row r="15" spans="2:3" ht="15">
      <c r="B15"/>
      <c r="C15"/>
    </row>
    <row r="16" spans="2:3" ht="15">
      <c r="B16"/>
      <c r="C16"/>
    </row>
  </sheetData>
  <sheetProtection/>
  <mergeCells count="2">
    <mergeCell ref="A1:F1"/>
    <mergeCell ref="A2:F2"/>
  </mergeCells>
  <dataValidations count="2">
    <dataValidation allowBlank="1" showErrorMessage="1" sqref="D5:D8 F5:G8"/>
    <dataValidation allowBlank="1" showInputMessage="1" showErrorMessage="1" promptTitle="http://giaxaydung.vn/diendan" prompt="Thay giá trị nhiên liệu, năng lượng phù hợp vào đây" sqref="B12:B1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Nguyen Xuan Toan</cp:lastModifiedBy>
  <cp:lastPrinted>2013-12-17T03:12:18Z</cp:lastPrinted>
  <dcterms:created xsi:type="dcterms:W3CDTF">2013-09-03T08:48:33Z</dcterms:created>
  <dcterms:modified xsi:type="dcterms:W3CDTF">2016-12-06T10:49:39Z</dcterms:modified>
  <cp:category/>
  <cp:version/>
  <cp:contentType/>
  <cp:contentStatus/>
</cp:coreProperties>
</file>